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410" windowWidth="18555" windowHeight="112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  <definedName name="_xlnm.Print_Area" localSheetId="0">Лист1!$A$1:$L$133</definedName>
  </definedNames>
  <calcPr calcId="145621"/>
</workbook>
</file>

<file path=xl/calcChain.xml><?xml version="1.0" encoding="utf-8"?>
<calcChain xmlns="http://schemas.openxmlformats.org/spreadsheetml/2006/main">
  <c r="L79" i="1" l="1"/>
  <c r="K79" i="1"/>
  <c r="J79" i="1"/>
  <c r="I79" i="1"/>
  <c r="H79" i="1"/>
  <c r="G79" i="1"/>
  <c r="F79" i="1"/>
  <c r="L75" i="1" l="1"/>
  <c r="K75" i="1"/>
  <c r="J75" i="1"/>
  <c r="I75" i="1"/>
  <c r="H75" i="1"/>
  <c r="G75" i="1"/>
  <c r="F75" i="1"/>
  <c r="E75" i="1"/>
  <c r="D99" i="1" l="1"/>
  <c r="L99" i="1"/>
  <c r="K99" i="1"/>
  <c r="J99" i="1"/>
  <c r="I99" i="1"/>
  <c r="H99" i="1"/>
  <c r="G99" i="1"/>
  <c r="F99" i="1"/>
  <c r="E99" i="1"/>
  <c r="L64" i="1" l="1"/>
  <c r="L60" i="1"/>
  <c r="L57" i="1"/>
  <c r="L55" i="1"/>
  <c r="L52" i="1"/>
  <c r="L50" i="1"/>
  <c r="K64" i="1"/>
  <c r="K60" i="1"/>
  <c r="K57" i="1"/>
  <c r="K55" i="1"/>
  <c r="K52" i="1"/>
  <c r="K50" i="1"/>
  <c r="J64" i="1"/>
  <c r="J60" i="1"/>
  <c r="J57" i="1"/>
  <c r="J55" i="1"/>
  <c r="J52" i="1"/>
  <c r="J50" i="1"/>
  <c r="H64" i="1"/>
  <c r="G64" i="1"/>
  <c r="I64" i="1"/>
  <c r="I60" i="1"/>
  <c r="I57" i="1"/>
  <c r="I55" i="1"/>
  <c r="I52" i="1"/>
  <c r="I50" i="1"/>
  <c r="H60" i="1"/>
  <c r="H57" i="1"/>
  <c r="H55" i="1"/>
  <c r="H52" i="1"/>
  <c r="H50" i="1"/>
  <c r="G60" i="1"/>
  <c r="G57" i="1"/>
  <c r="G55" i="1"/>
  <c r="G52" i="1"/>
  <c r="I47" i="1"/>
  <c r="H47" i="1"/>
  <c r="J47" i="1"/>
  <c r="K47" i="1"/>
  <c r="L47" i="1"/>
  <c r="G47" i="1"/>
  <c r="F47" i="1"/>
  <c r="G50" i="1"/>
  <c r="F52" i="1"/>
  <c r="F60" i="1"/>
  <c r="F57" i="1"/>
  <c r="F50" i="1"/>
  <c r="L96" i="1" l="1"/>
  <c r="K96" i="1"/>
  <c r="J96" i="1"/>
  <c r="I96" i="1"/>
  <c r="H96" i="1"/>
  <c r="G96" i="1"/>
  <c r="F96" i="1"/>
  <c r="L94" i="1" l="1"/>
  <c r="K94" i="1"/>
  <c r="J94" i="1"/>
  <c r="I94" i="1"/>
  <c r="H94" i="1"/>
  <c r="G94" i="1"/>
  <c r="F94" i="1"/>
  <c r="E94" i="1"/>
  <c r="L66" i="1"/>
  <c r="K66" i="1"/>
  <c r="J66" i="1"/>
  <c r="I66" i="1"/>
  <c r="H66" i="1"/>
  <c r="G66" i="1"/>
  <c r="F66" i="1"/>
  <c r="E66" i="1"/>
  <c r="L106" i="1"/>
  <c r="K106" i="1"/>
  <c r="J106" i="1"/>
  <c r="I106" i="1"/>
  <c r="H106" i="1"/>
  <c r="G106" i="1"/>
  <c r="F106" i="1"/>
  <c r="E106" i="1"/>
  <c r="L31" i="1" l="1"/>
  <c r="K31" i="1"/>
  <c r="J31" i="1"/>
  <c r="I31" i="1"/>
  <c r="H31" i="1"/>
  <c r="G31" i="1"/>
  <c r="F31" i="1"/>
  <c r="L109" i="1" l="1"/>
  <c r="K109" i="1"/>
  <c r="J109" i="1"/>
  <c r="I109" i="1"/>
  <c r="H109" i="1"/>
  <c r="G109" i="1"/>
  <c r="L103" i="1"/>
  <c r="K103" i="1"/>
  <c r="I103" i="1"/>
  <c r="H103" i="1"/>
  <c r="J103" i="1"/>
  <c r="G103" i="1" l="1"/>
  <c r="F103" i="1"/>
  <c r="L85" i="1" l="1"/>
  <c r="K85" i="1"/>
  <c r="J85" i="1"/>
  <c r="I85" i="1"/>
  <c r="H85" i="1"/>
  <c r="G85" i="1"/>
  <c r="F85" i="1"/>
  <c r="E85" i="1"/>
  <c r="E109" i="1" l="1"/>
  <c r="F109" i="1"/>
  <c r="E96" i="1"/>
  <c r="E64" i="1"/>
  <c r="E62" i="1"/>
  <c r="E60" i="1"/>
  <c r="E57" i="1"/>
  <c r="E52" i="1"/>
  <c r="E50" i="1"/>
  <c r="E47" i="1"/>
  <c r="L29" i="1" l="1"/>
  <c r="K29" i="1"/>
  <c r="J29" i="1"/>
  <c r="I29" i="1"/>
  <c r="G29" i="1"/>
  <c r="F29" i="1"/>
  <c r="L20" i="1" l="1"/>
  <c r="K20" i="1"/>
  <c r="J20" i="1"/>
  <c r="I20" i="1"/>
  <c r="H20" i="1"/>
  <c r="G20" i="1"/>
  <c r="F20" i="1"/>
  <c r="L129" i="1" l="1"/>
  <c r="K129" i="1"/>
  <c r="J129" i="1"/>
  <c r="I129" i="1"/>
  <c r="H129" i="1"/>
  <c r="F129" i="1"/>
  <c r="G129" i="1"/>
  <c r="L13" i="1" l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<sst xmlns="http://schemas.openxmlformats.org/spreadsheetml/2006/main" count="223" uniqueCount="157">
  <si>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</si>
  <si>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в том числе: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</si>
  <si>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</si>
  <si>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</si>
  <si>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</si>
  <si>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</si>
  <si>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</si>
  <si>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</si>
  <si>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</si>
  <si>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</si>
  <si>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</si>
  <si>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</si>
  <si>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</si>
  <si>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</si>
  <si>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</si>
  <si>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>6. Инвестиции</t>
  </si>
  <si>
    <t>Индекс физического объема</t>
  </si>
  <si>
    <t>Привлеченные средства</t>
  </si>
  <si>
    <t>на конец года, %</t>
  </si>
  <si>
    <t>Численность детей в дошкольных образовательных учреждениях</t>
  </si>
  <si>
    <t>Форма 2п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</si>
  <si>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</si>
  <si>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</si>
  <si>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</si>
  <si>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</si>
  <si>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</si>
  <si>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</si>
  <si>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</si>
  <si>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</si>
  <si>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</si>
  <si>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</si>
  <si>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</si>
  <si>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</si>
  <si>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</si>
  <si>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</si>
  <si>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</si>
  <si>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</si>
  <si>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</si>
  <si>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</si>
  <si>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</si>
  <si>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</si>
  <si>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</si>
  <si>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</si>
  <si>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</si>
  <si>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</si>
  <si>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</si>
  <si>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</si>
  <si>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9. Развитие социальной сферы</t>
  </si>
  <si>
    <t>Число прибывших на территорию МО</t>
  </si>
  <si>
    <t>Численность постоянного населения (среднегодовая)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</si>
  <si>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</si>
  <si>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</si>
  <si>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</si>
  <si>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</si>
  <si>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</si>
  <si>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</si>
  <si>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</si>
  <si>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 xml:space="preserve">4. Производство важнейших видов продукции в натуральном выражении 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</si>
  <si>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</si>
  <si>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</si>
  <si>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</si>
  <si>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Индекс-дефлятор оборота общественного питания</t>
  </si>
  <si>
    <t>5. Транспорт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</si>
  <si>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</si>
  <si>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</si>
  <si>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</si>
  <si>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</si>
  <si>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</si>
  <si>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</si>
  <si>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</si>
  <si>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</si>
  <si>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</si>
  <si>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</si>
  <si>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</si>
  <si>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7. Малое и среднее предпринимательство, включая микропредприятия</t>
  </si>
  <si>
    <t>человек</t>
  </si>
  <si>
    <t>8. Финансы</t>
  </si>
  <si>
    <t xml:space="preserve">    в том числе: прибыль прибыльных предприятий</t>
  </si>
  <si>
    <t>Численность трудовых ресурсов</t>
  </si>
  <si>
    <t>в т.ч. трудоспособное население в трудоспособном возрасте</t>
  </si>
  <si>
    <t>Численность занятых в экономике  (среднегодовая) - всего</t>
  </si>
  <si>
    <t>Доля занятых в экономике в общей численности трудовых ресурсов</t>
  </si>
  <si>
    <t>Из численности занятых всего:</t>
  </si>
  <si>
    <t xml:space="preserve">  на предприятиях и в организациях государственной и муниципальной форм собственности</t>
  </si>
  <si>
    <t>Лица в трудоспособном возрасте не занятые трудовой деятельностью и учебой</t>
  </si>
  <si>
    <t>численность безработных, зарегистрированных в службах занятости</t>
  </si>
  <si>
    <t>Уровень зарегистрированной безработицы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</si>
  <si>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</si>
  <si>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</si>
  <si>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</si>
  <si>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</si>
  <si>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Просроченная задолженность по заработной плате работников к месячному фонду заработной платы на конец года</t>
  </si>
  <si>
    <t>Величина прожиточного минимума в среднем на душу населения в месяц</t>
  </si>
  <si>
    <t>Покупательская способность заработной платы (соотношение заработной платы и величины прожиточного минимума)</t>
  </si>
  <si>
    <t>Индекс физического объема оборота розничной торговли</t>
  </si>
  <si>
    <t>Индекс физического объема оборота общественного питания</t>
  </si>
  <si>
    <t>Индекс физического объема платных услуг населению</t>
  </si>
  <si>
    <t>Обеспеченность дошкольными образовательными учреждениями</t>
  </si>
  <si>
    <t xml:space="preserve">Численность обучающихся в общеобразовательных учреждениях </t>
  </si>
  <si>
    <t>Обеспеченность населения:</t>
  </si>
  <si>
    <t xml:space="preserve">    больничными койками </t>
  </si>
  <si>
    <t xml:space="preserve">    амбулаторно-поликлиническими учреждениями </t>
  </si>
  <si>
    <t xml:space="preserve">    врачами</t>
  </si>
  <si>
    <t xml:space="preserve">    средним медицинским персоналом</t>
  </si>
  <si>
    <t>Уровень обеспеченности населения:</t>
  </si>
  <si>
    <t xml:space="preserve">    общедоступными  библиотеками</t>
  </si>
  <si>
    <t xml:space="preserve">    учреждениями культурно-досугового типа</t>
  </si>
  <si>
    <t>учрежд. на 10 тыс.населения</t>
  </si>
  <si>
    <t>Ввод в эксплуатацию жилых домов за счет всех источников финансирования</t>
  </si>
  <si>
    <t>тыс. кв. м общей площади</t>
  </si>
  <si>
    <t xml:space="preserve">    средств федерального бюджета</t>
  </si>
  <si>
    <t>кв. м общей площади</t>
  </si>
  <si>
    <t>Общая площадь жилых помещений, приходящаяся на 1 жителя (на конец года)</t>
  </si>
  <si>
    <t xml:space="preserve"> кв. м на человека</t>
  </si>
  <si>
    <t>Стоимость предоставляемых населению жилищно-коммунальных услуг, расчитанная по экономически обоснованным тарифам</t>
  </si>
  <si>
    <t>Фактичекий уровень платежей населения за жилье и коммунальные услуги</t>
  </si>
  <si>
    <t>Коэффициент естественного прироста (+), убыли (-) населения</t>
  </si>
  <si>
    <t>Коэффициент миграционного прироста (+), убыли (-)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</si>
  <si>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</si>
  <si>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</si>
  <si>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</si>
  <si>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</si>
  <si>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9. Труд и занятость</t>
  </si>
  <si>
    <t>Среднесписочная численность работников предприятий и организаций - всего (по полному кругу предприятий)</t>
  </si>
  <si>
    <t>10. Рынок товаров и услуг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</si>
  <si>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</si>
  <si>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 коек на 10 тыс. населения</t>
  </si>
  <si>
    <t>посещений в сменуна 10 тыс.  населения</t>
  </si>
  <si>
    <t>чел. на 10 тыс. населения</t>
  </si>
  <si>
    <t xml:space="preserve">    в том числе за счет: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</si>
  <si>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</si>
  <si>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</si>
  <si>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>Инвестиции в основной капитал по источникам финансирования</t>
  </si>
  <si>
    <t xml:space="preserve">на 2017 год и на плановый период 2018 и 2019 годов </t>
  </si>
  <si>
    <t xml:space="preserve">    в том числе: убыток убыточных предприятий</t>
  </si>
  <si>
    <t>Автокраны</t>
  </si>
  <si>
    <t>шт.</t>
  </si>
  <si>
    <t>Порщневые кольца</t>
  </si>
  <si>
    <t>тыс. шт.</t>
  </si>
  <si>
    <t>Хлебобулочные изделия</t>
  </si>
  <si>
    <t>тонн</t>
  </si>
  <si>
    <t>швейные изделия</t>
  </si>
  <si>
    <t>тыс. ед.</t>
  </si>
  <si>
    <t>трансформаторы</t>
  </si>
  <si>
    <t>хромированный полуфабрикат "Веет-Блю"</t>
  </si>
  <si>
    <t>кг</t>
  </si>
  <si>
    <t>изделия из пластмасс</t>
  </si>
  <si>
    <t xml:space="preserve"> кв. м общей площади</t>
  </si>
  <si>
    <t>в 11,8 р</t>
  </si>
  <si>
    <t xml:space="preserve">млн. руб. в ценах соответствующих лет </t>
  </si>
  <si>
    <t>Подоконник ламинированный ПВХ</t>
  </si>
  <si>
    <t>тыс. кв. м</t>
  </si>
  <si>
    <t>в 2,8 р</t>
  </si>
  <si>
    <t>в 2.7 р</t>
  </si>
  <si>
    <t>млн. руб.</t>
  </si>
  <si>
    <t>Прогноз социально-экономического развития городского округа "город Клинцы Брянской области"</t>
  </si>
  <si>
    <t>Мельникова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</si>
</sst>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11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166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166" fontId="7" fillId="0" borderId="4" xfId="0" applyNumberFormat="1" applyFont="1" applyFill="1" applyBorder="1" applyAlignment="1">
      <alignment horizontal="center" vertical="center" wrapText="1" shrinkToFit="1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0" xfId="0" applyFont="1" applyAlignment="1">
      <alignment horizontal="justify" vertical="center"/>
    </xf>
    <xf numFmtId="0" fontId="0" fillId="0" borderId="4" xfId="0" applyBorder="1"/>
    <xf numFmtId="0" fontId="7" fillId="0" borderId="5" xfId="0" applyFont="1" applyBorder="1" applyAlignment="1">
      <alignment horizontal="justify" vertical="center"/>
    </xf>
    <xf numFmtId="0" fontId="0" fillId="0" borderId="6" xfId="0" applyBorder="1"/>
    <xf numFmtId="0" fontId="0" fillId="0" borderId="0" xfId="0" applyBorder="1"/>
    <xf numFmtId="0" fontId="7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6"/>
  <sheetViews>
    <sheetView tabSelected="1" view="pageBreakPreview" topLeftCell="A124" zoomScale="66" zoomScaleNormal="70" zoomScaleSheetLayoutView="66" workbookViewId="0">
      <selection activeCell="B133" sqref="B133:E133"/>
    </sheetView>
  </sheetViews>
  <sheetFormatPr defaultRowHeight="12.75" x14ac:dyDescent="0.2"/>
  <cols>
    <col min="2" max="2" width="78.5703125" customWidth="1"/>
    <col min="3" max="3" width="41.28515625" customWidth="1"/>
    <col min="4" max="4" width="15.7109375" bestFit="1" customWidth="1"/>
    <col min="5" max="5" width="16" customWidth="1"/>
    <col min="6" max="6" width="16.85546875" bestFit="1" customWidth="1"/>
    <col min="7" max="7" width="17.140625" customWidth="1"/>
    <col min="8" max="12" width="15" bestFit="1" customWidth="1"/>
  </cols>
  <sheetData>
    <row r="2" spans="2:12" ht="20.25" x14ac:dyDescent="0.2">
      <c r="B2" s="57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47.25" customHeight="1" x14ac:dyDescent="0.2">
      <c r="B3" s="58" t="s">
        <v>155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25.5" customHeight="1" x14ac:dyDescent="0.2">
      <c r="B4" s="58" t="s">
        <v>133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20.25" x14ac:dyDescent="0.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2:12" ht="18.75" x14ac:dyDescent="0.2">
      <c r="B7" s="59" t="s">
        <v>23</v>
      </c>
      <c r="C7" s="59" t="s">
        <v>24</v>
      </c>
      <c r="D7" s="1" t="s">
        <v>25</v>
      </c>
      <c r="E7" s="2" t="s">
        <v>25</v>
      </c>
      <c r="F7" s="2" t="s">
        <v>26</v>
      </c>
      <c r="G7" s="2" t="s">
        <v>27</v>
      </c>
      <c r="H7" s="2"/>
      <c r="I7" s="2"/>
      <c r="J7" s="2"/>
      <c r="K7" s="2"/>
      <c r="L7" s="2"/>
    </row>
    <row r="8" spans="2:12" ht="18.75" x14ac:dyDescent="0.2">
      <c r="B8" s="59"/>
      <c r="C8" s="59"/>
      <c r="D8" s="59">
        <v>2014</v>
      </c>
      <c r="E8" s="59">
        <v>2015</v>
      </c>
      <c r="F8" s="59">
        <v>2016</v>
      </c>
      <c r="G8" s="61">
        <v>2017</v>
      </c>
      <c r="H8" s="62"/>
      <c r="I8" s="61">
        <v>2018</v>
      </c>
      <c r="J8" s="62"/>
      <c r="K8" s="61">
        <v>2019</v>
      </c>
      <c r="L8" s="62"/>
    </row>
    <row r="9" spans="2:12" ht="18.75" x14ac:dyDescent="0.2">
      <c r="B9" s="59"/>
      <c r="C9" s="59"/>
      <c r="D9" s="59"/>
      <c r="E9" s="59"/>
      <c r="F9" s="59"/>
      <c r="G9" s="1" t="s">
        <v>28</v>
      </c>
      <c r="H9" s="1" t="s">
        <v>29</v>
      </c>
      <c r="I9" s="1" t="s">
        <v>28</v>
      </c>
      <c r="J9" s="1" t="s">
        <v>29</v>
      </c>
      <c r="K9" s="1" t="s">
        <v>28</v>
      </c>
      <c r="L9" s="1" t="s">
        <v>29</v>
      </c>
    </row>
    <row r="10" spans="2:12" ht="29.25" customHeight="1" x14ac:dyDescent="0.2">
      <c r="B10" s="3" t="s">
        <v>30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25.5" customHeight="1" x14ac:dyDescent="0.2">
      <c r="B11" s="3" t="s">
        <v>31</v>
      </c>
      <c r="C11" s="4"/>
      <c r="D11" s="15"/>
      <c r="E11" s="16"/>
      <c r="F11" s="16"/>
      <c r="G11" s="16"/>
      <c r="H11" s="16"/>
      <c r="I11" s="16"/>
      <c r="J11" s="16"/>
      <c r="K11" s="16"/>
      <c r="L11" s="16"/>
    </row>
    <row r="12" spans="2:12" ht="18.75" x14ac:dyDescent="0.3">
      <c r="B12" s="6" t="s">
        <v>49</v>
      </c>
      <c r="C12" s="4" t="s">
        <v>32</v>
      </c>
      <c r="D12" s="18">
        <v>69.387</v>
      </c>
      <c r="E12" s="18">
        <v>69.286000000000001</v>
      </c>
      <c r="F12" s="18">
        <v>69.671000000000006</v>
      </c>
      <c r="G12" s="18">
        <v>70.194999999999993</v>
      </c>
      <c r="H12" s="18">
        <v>70.194999999999993</v>
      </c>
      <c r="I12" s="18">
        <v>70.685000000000002</v>
      </c>
      <c r="J12" s="19">
        <v>70.685000000000002</v>
      </c>
      <c r="K12" s="19">
        <v>71.180000000000007</v>
      </c>
      <c r="L12" s="19">
        <v>71.180000000000007</v>
      </c>
    </row>
    <row r="13" spans="2:12" ht="18.75" x14ac:dyDescent="0.2">
      <c r="B13" s="6"/>
      <c r="C13" s="4" t="s">
        <v>50</v>
      </c>
      <c r="D13" s="20">
        <v>100</v>
      </c>
      <c r="E13" s="20">
        <f>E12/D12*100</f>
        <v>99.85443959243085</v>
      </c>
      <c r="F13" s="20">
        <f>F12/E12*100</f>
        <v>100.55566781167913</v>
      </c>
      <c r="G13" s="20">
        <f>G12/F12*100</f>
        <v>100.75210632831448</v>
      </c>
      <c r="H13" s="20">
        <f>H12/F12*100</f>
        <v>100.75210632831448</v>
      </c>
      <c r="I13" s="20">
        <f>I12/G12*100</f>
        <v>100.6980554170525</v>
      </c>
      <c r="J13" s="20">
        <f>J12/H12*100</f>
        <v>100.6980554170525</v>
      </c>
      <c r="K13" s="20">
        <f>K12/I12*100</f>
        <v>100.70029001909882</v>
      </c>
      <c r="L13" s="20">
        <f>L12/J12*100</f>
        <v>100.70029001909882</v>
      </c>
    </row>
    <row r="14" spans="2:12" ht="18.75" x14ac:dyDescent="0.2">
      <c r="B14" s="6" t="s">
        <v>34</v>
      </c>
      <c r="C14" s="4" t="s">
        <v>35</v>
      </c>
      <c r="D14" s="15"/>
      <c r="E14" s="16"/>
      <c r="F14" s="16"/>
      <c r="G14" s="16"/>
      <c r="H14" s="16"/>
      <c r="I14" s="16"/>
      <c r="J14" s="16"/>
      <c r="K14" s="16"/>
      <c r="L14" s="16"/>
    </row>
    <row r="15" spans="2:12" ht="37.5" x14ac:dyDescent="0.2">
      <c r="B15" s="6" t="s">
        <v>36</v>
      </c>
      <c r="C15" s="4" t="s">
        <v>37</v>
      </c>
      <c r="D15" s="21">
        <v>11.760127977863288</v>
      </c>
      <c r="E15" s="22">
        <v>10.795831769765897</v>
      </c>
      <c r="F15" s="22">
        <v>11.3</v>
      </c>
      <c r="G15" s="22">
        <v>11.3</v>
      </c>
      <c r="H15" s="22">
        <v>11.3</v>
      </c>
      <c r="I15" s="22">
        <v>11.2</v>
      </c>
      <c r="J15" s="22">
        <v>11.2</v>
      </c>
      <c r="K15" s="22">
        <v>11.2</v>
      </c>
      <c r="L15" s="22">
        <v>11.2</v>
      </c>
    </row>
    <row r="16" spans="2:12" ht="37.5" x14ac:dyDescent="0.2">
      <c r="B16" s="6" t="s">
        <v>38</v>
      </c>
      <c r="C16" s="4" t="s">
        <v>39</v>
      </c>
      <c r="D16" s="21">
        <v>15.060458010866588</v>
      </c>
      <c r="E16" s="22">
        <v>14.259735011402014</v>
      </c>
      <c r="F16" s="22">
        <v>14.1</v>
      </c>
      <c r="G16" s="22">
        <v>14.2</v>
      </c>
      <c r="H16" s="22">
        <v>14.2</v>
      </c>
      <c r="I16" s="22">
        <v>14.1</v>
      </c>
      <c r="J16" s="22">
        <v>14.1</v>
      </c>
      <c r="K16" s="22">
        <v>14</v>
      </c>
      <c r="L16" s="22">
        <v>14</v>
      </c>
    </row>
    <row r="17" spans="2:12" ht="18.75" x14ac:dyDescent="0.2">
      <c r="B17" s="6" t="s">
        <v>116</v>
      </c>
      <c r="C17" s="4" t="s">
        <v>40</v>
      </c>
      <c r="D17" s="21">
        <v>-3.3003300330032999</v>
      </c>
      <c r="E17" s="22">
        <v>-3.4639032416361171</v>
      </c>
      <c r="F17" s="22">
        <v>-2.7</v>
      </c>
      <c r="G17" s="22">
        <v>-3</v>
      </c>
      <c r="H17" s="22">
        <v>-3</v>
      </c>
      <c r="I17" s="22">
        <v>-3</v>
      </c>
      <c r="J17" s="22">
        <v>-3</v>
      </c>
      <c r="K17" s="22">
        <v>-2.8</v>
      </c>
      <c r="L17" s="22">
        <v>-2.8</v>
      </c>
    </row>
    <row r="18" spans="2:12" ht="18.75" x14ac:dyDescent="0.2">
      <c r="B18" s="6" t="s">
        <v>48</v>
      </c>
      <c r="C18" s="4" t="s">
        <v>75</v>
      </c>
      <c r="D18" s="23">
        <v>2972</v>
      </c>
      <c r="E18" s="24">
        <v>3161</v>
      </c>
      <c r="F18" s="24">
        <v>3050</v>
      </c>
      <c r="G18" s="24">
        <v>3000</v>
      </c>
      <c r="H18" s="24">
        <v>3000</v>
      </c>
      <c r="I18" s="24">
        <v>3000</v>
      </c>
      <c r="J18" s="24">
        <v>3000</v>
      </c>
      <c r="K18" s="24">
        <v>3000</v>
      </c>
      <c r="L18" s="24">
        <v>3000</v>
      </c>
    </row>
    <row r="19" spans="2:12" ht="18.75" x14ac:dyDescent="0.2">
      <c r="B19" s="6" t="s">
        <v>51</v>
      </c>
      <c r="C19" s="4" t="s">
        <v>75</v>
      </c>
      <c r="D19" s="23">
        <v>3155</v>
      </c>
      <c r="E19" s="24">
        <v>2711</v>
      </c>
      <c r="F19" s="24">
        <v>2300</v>
      </c>
      <c r="G19" s="24">
        <v>2300</v>
      </c>
      <c r="H19" s="24">
        <v>2300</v>
      </c>
      <c r="I19" s="24">
        <v>2300</v>
      </c>
      <c r="J19" s="24">
        <v>2300</v>
      </c>
      <c r="K19" s="24">
        <v>2300</v>
      </c>
      <c r="L19" s="24">
        <v>2300</v>
      </c>
    </row>
    <row r="20" spans="2:12" ht="18.75" x14ac:dyDescent="0.2">
      <c r="B20" s="6" t="s">
        <v>117</v>
      </c>
      <c r="C20" s="4" t="s">
        <v>40</v>
      </c>
      <c r="D20" s="21">
        <v>-2.6</v>
      </c>
      <c r="E20" s="22">
        <v>6.4948185780677212</v>
      </c>
      <c r="F20" s="22">
        <f t="shared" ref="F20:L20" si="0">(F18-F19)/F12</f>
        <v>10.764880653356489</v>
      </c>
      <c r="G20" s="22">
        <f t="shared" si="0"/>
        <v>9.9722202436070955</v>
      </c>
      <c r="H20" s="22">
        <f t="shared" si="0"/>
        <v>9.9722202436070955</v>
      </c>
      <c r="I20" s="22">
        <f t="shared" si="0"/>
        <v>9.9030911791752132</v>
      </c>
      <c r="J20" s="22">
        <f t="shared" si="0"/>
        <v>9.9030911791752132</v>
      </c>
      <c r="K20" s="22">
        <f t="shared" si="0"/>
        <v>9.8342230963753856</v>
      </c>
      <c r="L20" s="22">
        <f t="shared" si="0"/>
        <v>9.8342230963753856</v>
      </c>
    </row>
    <row r="21" spans="2:12" ht="18.75" x14ac:dyDescent="0.2">
      <c r="B21" s="6"/>
      <c r="C21" s="4"/>
      <c r="D21" s="15"/>
      <c r="E21" s="16"/>
      <c r="F21" s="16"/>
      <c r="G21" s="16"/>
      <c r="H21" s="16"/>
      <c r="I21" s="16"/>
      <c r="J21" s="16"/>
      <c r="K21" s="16"/>
      <c r="L21" s="16"/>
    </row>
    <row r="22" spans="2:12" ht="30" customHeight="1" x14ac:dyDescent="0.2">
      <c r="B22" s="3" t="s">
        <v>52</v>
      </c>
      <c r="C22" s="4"/>
      <c r="D22" s="15"/>
      <c r="E22" s="16"/>
      <c r="F22" s="16"/>
      <c r="G22" s="16"/>
      <c r="H22" s="16"/>
      <c r="I22" s="16"/>
      <c r="J22" s="16"/>
      <c r="K22" s="16"/>
      <c r="L22" s="16"/>
    </row>
    <row r="23" spans="2:12" ht="56.25" x14ac:dyDescent="0.2">
      <c r="B23" s="6" t="s">
        <v>53</v>
      </c>
      <c r="C23" s="4" t="s">
        <v>149</v>
      </c>
      <c r="D23" s="21">
        <v>6222.2</v>
      </c>
      <c r="E23" s="22">
        <v>6245</v>
      </c>
      <c r="F23" s="22">
        <v>5621</v>
      </c>
      <c r="G23" s="22">
        <v>5621</v>
      </c>
      <c r="H23" s="22">
        <v>5649.1</v>
      </c>
      <c r="I23" s="22">
        <v>5735</v>
      </c>
      <c r="J23" s="22">
        <v>5764.7</v>
      </c>
      <c r="K23" s="22">
        <v>5850</v>
      </c>
      <c r="L23" s="22">
        <v>5900</v>
      </c>
    </row>
    <row r="24" spans="2:12" ht="18.75" x14ac:dyDescent="0.2">
      <c r="B24" s="6"/>
      <c r="C24" s="4" t="s">
        <v>55</v>
      </c>
      <c r="D24" s="21">
        <v>105.31286495269366</v>
      </c>
      <c r="E24" s="22">
        <v>100.36642988010671</v>
      </c>
      <c r="F24" s="22">
        <v>90.008006405124092</v>
      </c>
      <c r="G24" s="22">
        <v>100</v>
      </c>
      <c r="H24" s="22">
        <v>100.49991104785624</v>
      </c>
      <c r="I24" s="22">
        <v>102.02810887742395</v>
      </c>
      <c r="J24" s="22">
        <v>102.0463436653626</v>
      </c>
      <c r="K24" s="22">
        <v>102.00523103748911</v>
      </c>
      <c r="L24" s="22">
        <v>102.3470432112686</v>
      </c>
    </row>
    <row r="25" spans="2:12" ht="18.75" x14ac:dyDescent="0.2">
      <c r="B25" s="6" t="s">
        <v>1</v>
      </c>
      <c r="C25" s="4"/>
      <c r="D25" s="25"/>
      <c r="E25" s="25"/>
      <c r="F25" s="25"/>
      <c r="G25" s="25"/>
      <c r="H25" s="25"/>
      <c r="I25" s="25"/>
      <c r="J25" s="25"/>
      <c r="K25" s="25"/>
      <c r="L25" s="25"/>
    </row>
    <row r="26" spans="2:12" ht="56.25" x14ac:dyDescent="0.2">
      <c r="B26" s="6" t="s">
        <v>42</v>
      </c>
      <c r="C26" s="4" t="s">
        <v>149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9.5" customHeight="1" x14ac:dyDescent="0.2">
      <c r="B27" s="6"/>
      <c r="C27" s="4" t="s">
        <v>55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2:12" ht="56.25" x14ac:dyDescent="0.2">
      <c r="B28" s="6" t="s">
        <v>43</v>
      </c>
      <c r="C28" s="4" t="s">
        <v>149</v>
      </c>
      <c r="D28" s="21">
        <v>4856.2</v>
      </c>
      <c r="E28" s="22">
        <v>4734.3999999999996</v>
      </c>
      <c r="F28" s="22">
        <v>4113.6000000000004</v>
      </c>
      <c r="G28" s="22">
        <v>4113.6000000000004</v>
      </c>
      <c r="H28" s="22">
        <v>4134.5</v>
      </c>
      <c r="I28" s="22">
        <v>4154.7</v>
      </c>
      <c r="J28" s="22">
        <v>4217.2</v>
      </c>
      <c r="K28" s="22">
        <v>4237.8</v>
      </c>
      <c r="L28" s="22">
        <v>4310</v>
      </c>
    </row>
    <row r="29" spans="2:12" ht="18.75" x14ac:dyDescent="0.2">
      <c r="B29" s="6"/>
      <c r="C29" s="4" t="s">
        <v>33</v>
      </c>
      <c r="D29" s="21">
        <v>104.76786330686917</v>
      </c>
      <c r="E29" s="22">
        <v>97.491866068119108</v>
      </c>
      <c r="F29" s="22">
        <f>F28/E28*100</f>
        <v>86.887461980398797</v>
      </c>
      <c r="G29" s="22">
        <f>G28/F28*100</f>
        <v>100</v>
      </c>
      <c r="H29" s="22">
        <v>100.52051267700229</v>
      </c>
      <c r="I29" s="22">
        <f>I28/G28*100</f>
        <v>100.99912485414235</v>
      </c>
      <c r="J29" s="22">
        <f>J28/H28*100</f>
        <v>102.0002418672149</v>
      </c>
      <c r="K29" s="22">
        <f>K28/I28*100</f>
        <v>102.00014441475919</v>
      </c>
      <c r="L29" s="22">
        <f>L28/J28*100</f>
        <v>102.20051218818173</v>
      </c>
    </row>
    <row r="30" spans="2:12" ht="56.25" x14ac:dyDescent="0.2">
      <c r="B30" s="6" t="s">
        <v>0</v>
      </c>
      <c r="C30" s="4" t="s">
        <v>41</v>
      </c>
      <c r="D30" s="21">
        <v>717.3</v>
      </c>
      <c r="E30" s="22">
        <v>719.2</v>
      </c>
      <c r="F30" s="22">
        <v>720</v>
      </c>
      <c r="G30" s="22">
        <v>724</v>
      </c>
      <c r="H30" s="22">
        <v>726</v>
      </c>
      <c r="I30" s="22">
        <v>729</v>
      </c>
      <c r="J30" s="22">
        <v>731.5</v>
      </c>
      <c r="K30" s="22">
        <v>736</v>
      </c>
      <c r="L30" s="22">
        <v>740</v>
      </c>
    </row>
    <row r="31" spans="2:12" ht="27" customHeight="1" x14ac:dyDescent="0.2">
      <c r="B31" s="6"/>
      <c r="C31" s="4" t="s">
        <v>33</v>
      </c>
      <c r="D31" s="21">
        <v>107.63805522208882</v>
      </c>
      <c r="E31" s="22">
        <v>100.26488219712813</v>
      </c>
      <c r="F31" s="22">
        <f>F30/E30*100</f>
        <v>100.11123470522803</v>
      </c>
      <c r="G31" s="22">
        <f>G30/F30*100</f>
        <v>100.55555555555556</v>
      </c>
      <c r="H31" s="22">
        <f>H30/F30*100</f>
        <v>100.83333333333333</v>
      </c>
      <c r="I31" s="22">
        <f>I30/G30*100</f>
        <v>100.69060773480662</v>
      </c>
      <c r="J31" s="22">
        <f>J30/H30*100</f>
        <v>100.75757575757575</v>
      </c>
      <c r="K31" s="22">
        <f>K30/I30*100</f>
        <v>100.96021947873798</v>
      </c>
      <c r="L31" s="22">
        <f>L30/J30*100</f>
        <v>101.16199589883801</v>
      </c>
    </row>
    <row r="32" spans="2:12" ht="37.5" x14ac:dyDescent="0.2">
      <c r="B32" s="3" t="s">
        <v>57</v>
      </c>
      <c r="C32" s="4"/>
      <c r="D32" s="15"/>
      <c r="E32" s="16"/>
      <c r="F32" s="16"/>
      <c r="G32" s="16"/>
      <c r="H32" s="16"/>
      <c r="I32" s="16"/>
      <c r="J32" s="16"/>
      <c r="K32" s="16"/>
      <c r="L32" s="16"/>
    </row>
    <row r="33" spans="2:12" ht="18.75" x14ac:dyDescent="0.3">
      <c r="B33" s="6" t="s">
        <v>135</v>
      </c>
      <c r="C33" s="4" t="s">
        <v>136</v>
      </c>
      <c r="D33" s="23">
        <v>866</v>
      </c>
      <c r="E33" s="24">
        <v>757</v>
      </c>
      <c r="F33" s="24">
        <v>600</v>
      </c>
      <c r="G33" s="17">
        <v>600</v>
      </c>
      <c r="H33" s="24">
        <v>665</v>
      </c>
      <c r="I33" s="24">
        <v>665</v>
      </c>
      <c r="J33" s="24">
        <v>630</v>
      </c>
      <c r="K33" s="24">
        <v>700</v>
      </c>
      <c r="L33" s="24">
        <v>670</v>
      </c>
    </row>
    <row r="34" spans="2:12" ht="18.75" x14ac:dyDescent="0.3">
      <c r="B34" s="6" t="s">
        <v>137</v>
      </c>
      <c r="C34" s="4" t="s">
        <v>138</v>
      </c>
      <c r="D34" s="23">
        <v>287</v>
      </c>
      <c r="E34" s="24">
        <v>217</v>
      </c>
      <c r="F34" s="24">
        <v>150</v>
      </c>
      <c r="G34" s="17">
        <v>160</v>
      </c>
      <c r="H34" s="24">
        <v>170</v>
      </c>
      <c r="I34" s="24">
        <v>180</v>
      </c>
      <c r="J34" s="24">
        <v>200</v>
      </c>
      <c r="K34" s="24">
        <v>190</v>
      </c>
      <c r="L34" s="24">
        <v>230</v>
      </c>
    </row>
    <row r="35" spans="2:12" ht="18.75" x14ac:dyDescent="0.3">
      <c r="B35" s="6" t="s">
        <v>139</v>
      </c>
      <c r="C35" s="4" t="s">
        <v>140</v>
      </c>
      <c r="D35" s="23">
        <v>5559</v>
      </c>
      <c r="E35" s="24">
        <v>5188</v>
      </c>
      <c r="F35" s="24">
        <v>5000</v>
      </c>
      <c r="G35" s="17">
        <v>4850</v>
      </c>
      <c r="H35" s="24">
        <v>4900</v>
      </c>
      <c r="I35" s="24">
        <v>4800</v>
      </c>
      <c r="J35" s="24">
        <v>4800</v>
      </c>
      <c r="K35" s="24">
        <v>4800</v>
      </c>
      <c r="L35" s="24">
        <v>4800</v>
      </c>
    </row>
    <row r="36" spans="2:12" ht="18.75" x14ac:dyDescent="0.3">
      <c r="B36" s="6" t="s">
        <v>141</v>
      </c>
      <c r="C36" s="4" t="s">
        <v>142</v>
      </c>
      <c r="D36" s="23">
        <v>297.7</v>
      </c>
      <c r="E36" s="24">
        <v>291.7</v>
      </c>
      <c r="F36" s="24">
        <v>290</v>
      </c>
      <c r="G36" s="17">
        <v>300</v>
      </c>
      <c r="H36" s="24">
        <v>300</v>
      </c>
      <c r="I36" s="24">
        <v>214</v>
      </c>
      <c r="J36" s="24">
        <v>314</v>
      </c>
      <c r="K36" s="24">
        <v>326</v>
      </c>
      <c r="L36" s="24">
        <v>326</v>
      </c>
    </row>
    <row r="37" spans="2:12" ht="18.75" x14ac:dyDescent="0.3">
      <c r="B37" s="6" t="s">
        <v>143</v>
      </c>
      <c r="C37" s="4" t="s">
        <v>138</v>
      </c>
      <c r="D37" s="23">
        <v>32</v>
      </c>
      <c r="E37" s="24">
        <v>30</v>
      </c>
      <c r="F37" s="24">
        <v>26</v>
      </c>
      <c r="G37" s="17">
        <v>31</v>
      </c>
      <c r="H37" s="24">
        <v>31</v>
      </c>
      <c r="I37" s="24">
        <v>34</v>
      </c>
      <c r="J37" s="24">
        <v>34</v>
      </c>
      <c r="K37" s="24">
        <v>37</v>
      </c>
      <c r="L37" s="24">
        <v>37</v>
      </c>
    </row>
    <row r="38" spans="2:12" ht="18.75" x14ac:dyDescent="0.3">
      <c r="B38" s="6" t="s">
        <v>144</v>
      </c>
      <c r="C38" s="4" t="s">
        <v>145</v>
      </c>
      <c r="D38" s="23">
        <v>4209194</v>
      </c>
      <c r="E38" s="24">
        <v>4327145</v>
      </c>
      <c r="F38" s="24">
        <v>2458000</v>
      </c>
      <c r="G38" s="17">
        <v>2600000</v>
      </c>
      <c r="H38" s="24">
        <v>2600000</v>
      </c>
      <c r="I38" s="24">
        <v>2800000</v>
      </c>
      <c r="J38" s="24">
        <v>2800000</v>
      </c>
      <c r="K38" s="24">
        <v>2900000</v>
      </c>
      <c r="L38" s="24">
        <v>2900000</v>
      </c>
    </row>
    <row r="39" spans="2:12" ht="18.75" x14ac:dyDescent="0.3">
      <c r="B39" s="6" t="s">
        <v>146</v>
      </c>
      <c r="C39" s="4" t="s">
        <v>138</v>
      </c>
      <c r="D39" s="23">
        <v>7421</v>
      </c>
      <c r="E39" s="24">
        <v>8434</v>
      </c>
      <c r="F39" s="24">
        <v>8450</v>
      </c>
      <c r="G39" s="17">
        <v>8250</v>
      </c>
      <c r="H39" s="24">
        <v>8300</v>
      </c>
      <c r="I39" s="24">
        <v>8350</v>
      </c>
      <c r="J39" s="24">
        <v>8320</v>
      </c>
      <c r="K39" s="24">
        <v>8300</v>
      </c>
      <c r="L39" s="24">
        <v>8340</v>
      </c>
    </row>
    <row r="40" spans="2:12" ht="18.75" x14ac:dyDescent="0.2">
      <c r="B40" s="6" t="s">
        <v>150</v>
      </c>
      <c r="C40" s="4" t="s">
        <v>151</v>
      </c>
      <c r="D40" s="15">
        <v>135</v>
      </c>
      <c r="E40" s="16">
        <v>176</v>
      </c>
      <c r="F40" s="16">
        <v>200</v>
      </c>
      <c r="G40" s="16">
        <v>202</v>
      </c>
      <c r="H40" s="16">
        <v>200</v>
      </c>
      <c r="I40" s="16">
        <v>206</v>
      </c>
      <c r="J40" s="16">
        <v>202</v>
      </c>
      <c r="K40" s="16">
        <v>210</v>
      </c>
      <c r="L40" s="16">
        <v>204</v>
      </c>
    </row>
    <row r="41" spans="2:12" ht="18.75" x14ac:dyDescent="0.2">
      <c r="B41" s="6"/>
      <c r="C41" s="4"/>
      <c r="D41" s="15"/>
      <c r="E41" s="16"/>
      <c r="F41" s="16"/>
      <c r="G41" s="16"/>
      <c r="H41" s="16"/>
      <c r="I41" s="16"/>
      <c r="J41" s="16"/>
      <c r="K41" s="16"/>
      <c r="L41" s="16"/>
    </row>
    <row r="42" spans="2:12" ht="36.75" customHeight="1" x14ac:dyDescent="0.2">
      <c r="B42" s="3" t="s">
        <v>62</v>
      </c>
      <c r="C42" s="4"/>
      <c r="D42" s="15"/>
      <c r="E42" s="16"/>
      <c r="F42" s="16"/>
      <c r="G42" s="16"/>
      <c r="H42" s="16"/>
      <c r="I42" s="16"/>
      <c r="J42" s="16"/>
      <c r="K42" s="16"/>
      <c r="L42" s="16"/>
    </row>
    <row r="43" spans="2:12" ht="37.5" x14ac:dyDescent="0.2">
      <c r="B43" s="6" t="s">
        <v>60</v>
      </c>
      <c r="C43" s="4" t="s">
        <v>58</v>
      </c>
      <c r="D43" s="15">
        <v>299.89999999999998</v>
      </c>
      <c r="E43" s="16">
        <v>299.89999999999998</v>
      </c>
      <c r="F43" s="16">
        <v>299.89999999999998</v>
      </c>
      <c r="G43" s="16">
        <v>299.89999999999998</v>
      </c>
      <c r="H43" s="16">
        <v>299.89999999999998</v>
      </c>
      <c r="I43" s="16">
        <v>299.89999999999998</v>
      </c>
      <c r="J43" s="16">
        <v>299.89999999999998</v>
      </c>
      <c r="K43" s="16">
        <v>299.89999999999998</v>
      </c>
      <c r="L43" s="16">
        <v>299.89999999999998</v>
      </c>
    </row>
    <row r="44" spans="2:12" ht="37.5" x14ac:dyDescent="0.2">
      <c r="B44" s="6" t="s">
        <v>59</v>
      </c>
      <c r="C44" s="4" t="s">
        <v>58</v>
      </c>
      <c r="D44" s="15">
        <v>137.19999999999999</v>
      </c>
      <c r="E44" s="16">
        <v>137.19999999999999</v>
      </c>
      <c r="F44" s="16">
        <v>137.19999999999999</v>
      </c>
      <c r="G44" s="16">
        <v>137.19999999999999</v>
      </c>
      <c r="H44" s="16">
        <v>137.19999999999999</v>
      </c>
      <c r="I44" s="16">
        <v>137.19999999999999</v>
      </c>
      <c r="J44" s="16">
        <v>137.19999999999999</v>
      </c>
      <c r="K44" s="16">
        <v>137.19999999999999</v>
      </c>
      <c r="L44" s="16">
        <v>137.19999999999999</v>
      </c>
    </row>
    <row r="45" spans="2:12" ht="28.5" customHeight="1" x14ac:dyDescent="0.2">
      <c r="B45" s="3" t="s">
        <v>15</v>
      </c>
      <c r="C45" s="4"/>
      <c r="D45" s="15"/>
      <c r="E45" s="16"/>
      <c r="F45" s="16"/>
      <c r="G45" s="16"/>
      <c r="H45" s="16"/>
      <c r="I45" s="16"/>
      <c r="J45" s="16"/>
      <c r="K45" s="16"/>
      <c r="L45" s="16"/>
    </row>
    <row r="46" spans="2:12" ht="37.5" x14ac:dyDescent="0.2">
      <c r="B46" s="6" t="s">
        <v>118</v>
      </c>
      <c r="C46" s="4" t="s">
        <v>54</v>
      </c>
      <c r="D46" s="21">
        <v>894054</v>
      </c>
      <c r="E46" s="22">
        <v>341272</v>
      </c>
      <c r="F46" s="22">
        <v>290000</v>
      </c>
      <c r="G46" s="22">
        <v>497203</v>
      </c>
      <c r="H46" s="22">
        <v>497203</v>
      </c>
      <c r="I46" s="22">
        <v>492353</v>
      </c>
      <c r="J46" s="22">
        <v>492353</v>
      </c>
      <c r="K46" s="22">
        <v>249953</v>
      </c>
      <c r="L46" s="22">
        <v>249953</v>
      </c>
    </row>
    <row r="47" spans="2:12" ht="37.5" x14ac:dyDescent="0.2">
      <c r="B47" s="6" t="s">
        <v>16</v>
      </c>
      <c r="C47" s="4" t="s">
        <v>5</v>
      </c>
      <c r="D47" s="21">
        <v>45.5</v>
      </c>
      <c r="E47" s="22">
        <f>E46/D46*100/114.3*100</f>
        <v>33.395709659622909</v>
      </c>
      <c r="F47" s="22">
        <f>F46/E46*100/108.1*100</f>
        <v>78.608886828986684</v>
      </c>
      <c r="G47" s="22">
        <f>G46/F46*100/105.4*100</f>
        <v>162.66537983380226</v>
      </c>
      <c r="H47" s="22">
        <f>H46/F46*100/105*100</f>
        <v>163.28505747126437</v>
      </c>
      <c r="I47" s="22">
        <f>I46/G46*100/104.4*100</f>
        <v>94.851095110338406</v>
      </c>
      <c r="J47" s="22">
        <f>J46/H46*100/105.2*100</f>
        <v>94.129794006837741</v>
      </c>
      <c r="K47" s="22">
        <f>K46/I46*100/104.6*100</f>
        <v>48.534446435641385</v>
      </c>
      <c r="L47" s="22">
        <f>L46/J46*100/104.9*100</f>
        <v>48.395644396263947</v>
      </c>
    </row>
    <row r="48" spans="2:12" ht="24.75" customHeight="1" x14ac:dyDescent="0.2">
      <c r="B48" s="6" t="s">
        <v>132</v>
      </c>
      <c r="C48" s="4"/>
      <c r="D48" s="21"/>
      <c r="E48" s="22"/>
      <c r="F48" s="22"/>
      <c r="G48" s="22"/>
      <c r="H48" s="22"/>
      <c r="I48" s="22"/>
      <c r="J48" s="22"/>
      <c r="K48" s="22"/>
      <c r="L48" s="22"/>
    </row>
    <row r="49" spans="2:12" ht="37.5" x14ac:dyDescent="0.2">
      <c r="B49" s="7" t="s">
        <v>63</v>
      </c>
      <c r="C49" s="4" t="s">
        <v>64</v>
      </c>
      <c r="D49" s="21">
        <v>409690</v>
      </c>
      <c r="E49" s="22">
        <v>142631</v>
      </c>
      <c r="F49" s="22">
        <v>120928</v>
      </c>
      <c r="G49" s="22">
        <v>21103</v>
      </c>
      <c r="H49" s="22">
        <v>21103</v>
      </c>
      <c r="I49" s="22">
        <v>18253</v>
      </c>
      <c r="J49" s="22">
        <v>18253</v>
      </c>
      <c r="K49" s="22">
        <v>21353</v>
      </c>
      <c r="L49" s="22">
        <v>21353</v>
      </c>
    </row>
    <row r="50" spans="2:12" ht="37.5" x14ac:dyDescent="0.2">
      <c r="B50" s="7"/>
      <c r="C50" s="4" t="s">
        <v>56</v>
      </c>
      <c r="D50" s="26">
        <v>131.69999999999999</v>
      </c>
      <c r="E50" s="26">
        <f>E49/D49*100/114.3*1000</f>
        <v>304.58768015856981</v>
      </c>
      <c r="F50" s="26">
        <f>F49/E49*100</f>
        <v>84.783812775623815</v>
      </c>
      <c r="G50" s="26">
        <f>G49/F49*100</f>
        <v>17.450879862397457</v>
      </c>
      <c r="H50" s="26">
        <f>H49/F49*100/105*100</f>
        <v>16.619885583235675</v>
      </c>
      <c r="I50" s="26">
        <f>I49/G49*100/104.4*100</f>
        <v>82.849435981120152</v>
      </c>
      <c r="J50" s="26">
        <f>J49/H49*100/105.2*100</f>
        <v>82.219402247423417</v>
      </c>
      <c r="K50" s="26">
        <f>K49/I49*100/104.6*100</f>
        <v>111.8389192734917</v>
      </c>
      <c r="L50" s="26">
        <f>L49/J49*100/104.9*100</f>
        <v>111.51907489044071</v>
      </c>
    </row>
    <row r="51" spans="2:12" ht="37.5" x14ac:dyDescent="0.2">
      <c r="B51" s="7" t="s">
        <v>17</v>
      </c>
      <c r="C51" s="4" t="s">
        <v>64</v>
      </c>
      <c r="D51" s="21">
        <v>484364</v>
      </c>
      <c r="E51" s="22">
        <v>198641</v>
      </c>
      <c r="F51" s="22">
        <v>169072</v>
      </c>
      <c r="G51" s="22">
        <v>476100</v>
      </c>
      <c r="H51" s="22">
        <v>476100</v>
      </c>
      <c r="I51" s="22">
        <v>474100</v>
      </c>
      <c r="J51" s="22">
        <v>474100</v>
      </c>
      <c r="K51" s="22">
        <v>228600</v>
      </c>
      <c r="L51" s="22">
        <v>228600</v>
      </c>
    </row>
    <row r="52" spans="2:12" ht="37.5" x14ac:dyDescent="0.2">
      <c r="B52" s="7"/>
      <c r="C52" s="4" t="s">
        <v>56</v>
      </c>
      <c r="D52" s="21">
        <v>31.5</v>
      </c>
      <c r="E52" s="22">
        <f>E51/D51*100/114.3*100</f>
        <v>35.879865422715248</v>
      </c>
      <c r="F52" s="22">
        <f>F51/E51*100</f>
        <v>85.114352021989419</v>
      </c>
      <c r="G52" s="22">
        <f>G51/F51*100/105.4*100</f>
        <v>267.16888656084274</v>
      </c>
      <c r="H52" s="22">
        <f>H51/F51*100/105*100</f>
        <v>268.18667279536021</v>
      </c>
      <c r="I52" s="22">
        <f>I51/G51*100/104.4*100</f>
        <v>95.383065311144748</v>
      </c>
      <c r="J52" s="22">
        <f>J51/H51*100/105.2*100</f>
        <v>94.657718806877483</v>
      </c>
      <c r="K52" s="22">
        <f>K51/I51*100/104.6*100</f>
        <v>46.09720420254861</v>
      </c>
      <c r="L52" s="22">
        <f>L51/J51*100/104.9*100</f>
        <v>45.965372350682408</v>
      </c>
    </row>
    <row r="53" spans="2:12" ht="18.75" x14ac:dyDescent="0.2">
      <c r="B53" s="7" t="s">
        <v>65</v>
      </c>
      <c r="C53" s="4"/>
      <c r="D53" s="21"/>
      <c r="E53" s="22"/>
      <c r="F53" s="22"/>
      <c r="G53" s="22"/>
      <c r="H53" s="22"/>
      <c r="I53" s="22"/>
      <c r="J53" s="22"/>
      <c r="K53" s="22"/>
      <c r="L53" s="22"/>
    </row>
    <row r="54" spans="2:12" ht="37.5" x14ac:dyDescent="0.2">
      <c r="B54" s="6" t="s">
        <v>66</v>
      </c>
      <c r="C54" s="4" t="s">
        <v>64</v>
      </c>
      <c r="D54" s="21">
        <v>0</v>
      </c>
      <c r="E54" s="22">
        <v>0</v>
      </c>
      <c r="F54" s="22">
        <v>2500</v>
      </c>
      <c r="G54" s="22">
        <v>15600</v>
      </c>
      <c r="H54" s="22">
        <v>15600</v>
      </c>
      <c r="I54" s="22">
        <v>7500</v>
      </c>
      <c r="J54" s="22">
        <v>7500</v>
      </c>
      <c r="K54" s="22">
        <v>4100</v>
      </c>
      <c r="L54" s="22">
        <v>4100</v>
      </c>
    </row>
    <row r="55" spans="2:12" ht="37.5" x14ac:dyDescent="0.2">
      <c r="B55" s="6"/>
      <c r="C55" s="4" t="s">
        <v>56</v>
      </c>
      <c r="D55" s="21">
        <v>0</v>
      </c>
      <c r="E55" s="22"/>
      <c r="F55" s="22"/>
      <c r="G55" s="22">
        <f>G54/F54*100/105.4*100</f>
        <v>592.03036053130927</v>
      </c>
      <c r="H55" s="22">
        <f>H54/F54*100/105*100</f>
        <v>594.28571428571433</v>
      </c>
      <c r="I55" s="22">
        <f>I54/G54*100/104.4*100</f>
        <v>46.050692602416746</v>
      </c>
      <c r="J55" s="22">
        <f>J54/H54*100/105.2*100</f>
        <v>45.700497221409769</v>
      </c>
      <c r="K55" s="22">
        <f>K54/I54*100/104.6*100</f>
        <v>52.262587635436589</v>
      </c>
      <c r="L55" s="22">
        <f>L54/J54*100/104.9*100</f>
        <v>52.113123609787095</v>
      </c>
    </row>
    <row r="56" spans="2:12" ht="37.5" x14ac:dyDescent="0.2">
      <c r="B56" s="6" t="s">
        <v>67</v>
      </c>
      <c r="C56" s="4" t="s">
        <v>64</v>
      </c>
      <c r="D56" s="21">
        <v>130877</v>
      </c>
      <c r="E56" s="22">
        <v>96559</v>
      </c>
      <c r="F56" s="22">
        <v>163756</v>
      </c>
      <c r="G56" s="22">
        <v>153500</v>
      </c>
      <c r="H56" s="22">
        <v>153500</v>
      </c>
      <c r="I56" s="22">
        <v>153600</v>
      </c>
      <c r="J56" s="22">
        <v>153600</v>
      </c>
      <c r="K56" s="22">
        <v>221500</v>
      </c>
      <c r="L56" s="22">
        <v>221500</v>
      </c>
    </row>
    <row r="57" spans="2:12" ht="37.5" x14ac:dyDescent="0.2">
      <c r="B57" s="6"/>
      <c r="C57" s="4" t="s">
        <v>56</v>
      </c>
      <c r="D57" s="21">
        <v>86.4</v>
      </c>
      <c r="E57" s="22">
        <f>E56/D56*100/114.3*100</f>
        <v>64.548060529621381</v>
      </c>
      <c r="F57" s="22">
        <f>F56/E56*100</f>
        <v>169.59164862933542</v>
      </c>
      <c r="G57" s="22">
        <f>G56/F56*100/105.4*100</f>
        <v>88.934557282962714</v>
      </c>
      <c r="H57" s="22">
        <f>H56/F56*100/105*100</f>
        <v>89.273355596421624</v>
      </c>
      <c r="I57" s="22">
        <f>I56/G56*100/104.4*100</f>
        <v>95.847841551536931</v>
      </c>
      <c r="J57" s="22">
        <f>J56/H56*100/105.2*100</f>
        <v>95.118960627190646</v>
      </c>
      <c r="K57" s="22">
        <f>K56/I56*100/104.6*100</f>
        <v>137.86398581899303</v>
      </c>
      <c r="L57" s="22">
        <f>L56/J56*100/104.9*100</f>
        <v>137.46971321893869</v>
      </c>
    </row>
    <row r="58" spans="2:12" ht="18.75" x14ac:dyDescent="0.2">
      <c r="B58" s="6" t="s">
        <v>68</v>
      </c>
      <c r="C58" s="4"/>
      <c r="D58" s="21"/>
      <c r="E58" s="22"/>
      <c r="F58" s="22"/>
      <c r="G58" s="22"/>
      <c r="H58" s="22"/>
      <c r="I58" s="22"/>
      <c r="J58" s="22"/>
      <c r="K58" s="22"/>
      <c r="L58" s="22"/>
    </row>
    <row r="59" spans="2:12" ht="37.5" x14ac:dyDescent="0.2">
      <c r="B59" s="7" t="s">
        <v>69</v>
      </c>
      <c r="C59" s="4" t="s">
        <v>64</v>
      </c>
      <c r="D59" s="21">
        <v>27647</v>
      </c>
      <c r="E59" s="22">
        <v>40537</v>
      </c>
      <c r="F59" s="22">
        <v>7010</v>
      </c>
      <c r="G59" s="22">
        <v>150000</v>
      </c>
      <c r="H59" s="22">
        <v>150000</v>
      </c>
      <c r="I59" s="22">
        <v>150000</v>
      </c>
      <c r="J59" s="22">
        <v>150000</v>
      </c>
      <c r="K59" s="22">
        <v>200000</v>
      </c>
      <c r="L59" s="22">
        <v>200000</v>
      </c>
    </row>
    <row r="60" spans="2:12" ht="37.5" x14ac:dyDescent="0.2">
      <c r="B60" s="7"/>
      <c r="C60" s="4" t="s">
        <v>56</v>
      </c>
      <c r="D60" s="21">
        <v>41.5</v>
      </c>
      <c r="E60" s="22">
        <f>E59/D59*100/114.3*100</f>
        <v>128.27953058115719</v>
      </c>
      <c r="F60" s="22">
        <f>F59/E59*100</f>
        <v>17.292843575005552</v>
      </c>
      <c r="G60" s="22">
        <f>G59/F59*100/105.4*100</f>
        <v>2030.1710486780876</v>
      </c>
      <c r="H60" s="22">
        <f>H59/F59*100/105*100</f>
        <v>2037.9050336254331</v>
      </c>
      <c r="I60" s="22">
        <f>I59/G59*100/104.4*100</f>
        <v>95.785440613026822</v>
      </c>
      <c r="J60" s="22">
        <f>J59/H59*100/105.2*100</f>
        <v>95.057034220532316</v>
      </c>
      <c r="K60" s="22">
        <f>K59/I59*100/104.6*100</f>
        <v>127.46972594008921</v>
      </c>
      <c r="L60" s="22">
        <f>L59/J59*100/104.9*100</f>
        <v>127.10517953606606</v>
      </c>
    </row>
    <row r="61" spans="2:12" ht="37.5" x14ac:dyDescent="0.2">
      <c r="B61" s="7" t="s">
        <v>119</v>
      </c>
      <c r="C61" s="4" t="s">
        <v>64</v>
      </c>
      <c r="D61" s="21">
        <v>45376</v>
      </c>
      <c r="E61" s="22">
        <v>54185</v>
      </c>
      <c r="F61" s="22">
        <v>151856</v>
      </c>
      <c r="G61" s="22">
        <v>0</v>
      </c>
      <c r="H61" s="22">
        <v>0</v>
      </c>
      <c r="I61" s="22">
        <v>0</v>
      </c>
      <c r="J61" s="22">
        <v>0</v>
      </c>
      <c r="K61" s="22">
        <v>17700</v>
      </c>
      <c r="L61" s="22">
        <v>17700</v>
      </c>
    </row>
    <row r="62" spans="2:12" ht="37.5" x14ac:dyDescent="0.2">
      <c r="B62" s="7"/>
      <c r="C62" s="4" t="s">
        <v>56</v>
      </c>
      <c r="D62" s="26">
        <v>56.7</v>
      </c>
      <c r="E62" s="26">
        <f>E61/D61*100/114.3*100</f>
        <v>104.47361877720152</v>
      </c>
      <c r="F62" s="26" t="s">
        <v>152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</row>
    <row r="63" spans="2:12" ht="37.5" x14ac:dyDescent="0.2">
      <c r="B63" s="7" t="s">
        <v>70</v>
      </c>
      <c r="C63" s="4" t="s">
        <v>64</v>
      </c>
      <c r="D63" s="21">
        <v>57854</v>
      </c>
      <c r="E63" s="22">
        <v>1837</v>
      </c>
      <c r="F63" s="22">
        <v>4890</v>
      </c>
      <c r="G63" s="22">
        <v>3500</v>
      </c>
      <c r="H63" s="22">
        <v>3500</v>
      </c>
      <c r="I63" s="22">
        <v>3600</v>
      </c>
      <c r="J63" s="22">
        <v>3600</v>
      </c>
      <c r="K63" s="22">
        <v>3800</v>
      </c>
      <c r="L63" s="22">
        <v>3800</v>
      </c>
    </row>
    <row r="64" spans="2:12" ht="33.75" customHeight="1" x14ac:dyDescent="0.2">
      <c r="B64" s="6"/>
      <c r="C64" s="4" t="s">
        <v>56</v>
      </c>
      <c r="D64" s="21" t="s">
        <v>148</v>
      </c>
      <c r="E64" s="22">
        <f>E63/D63*100/114.3*100</f>
        <v>2.7779826861359549</v>
      </c>
      <c r="F64" s="22" t="s">
        <v>153</v>
      </c>
      <c r="G64" s="22">
        <f>G63/F63*100/105.4*100</f>
        <v>67.90763010131819</v>
      </c>
      <c r="H64" s="22">
        <f>H63/F63*100/105*100</f>
        <v>68.166325835037497</v>
      </c>
      <c r="I64" s="22">
        <f>I63/G63*100/104.4*100</f>
        <v>98.522167487684712</v>
      </c>
      <c r="J64" s="22">
        <f>J63/H63*100/105.2*100</f>
        <v>97.772949483976092</v>
      </c>
      <c r="K64" s="22">
        <f>K63/I63*100/104.6*100</f>
        <v>100.91353303590398</v>
      </c>
      <c r="L64" s="22">
        <f>L63/J63*100/104.9*100</f>
        <v>100.62493379938566</v>
      </c>
    </row>
    <row r="65" spans="2:12" ht="37.5" x14ac:dyDescent="0.2">
      <c r="B65" s="6" t="s">
        <v>3</v>
      </c>
      <c r="C65" s="8" t="s">
        <v>120</v>
      </c>
      <c r="D65" s="21">
        <v>277.3</v>
      </c>
      <c r="E65" s="22">
        <v>290</v>
      </c>
      <c r="F65" s="22">
        <v>305</v>
      </c>
      <c r="G65" s="22">
        <v>305</v>
      </c>
      <c r="H65" s="22">
        <v>324</v>
      </c>
      <c r="I65" s="22">
        <v>324</v>
      </c>
      <c r="J65" s="22">
        <v>343</v>
      </c>
      <c r="K65" s="22">
        <v>343</v>
      </c>
      <c r="L65" s="22">
        <v>362</v>
      </c>
    </row>
    <row r="66" spans="2:12" ht="37.5" x14ac:dyDescent="0.2">
      <c r="B66" s="6" t="s">
        <v>4</v>
      </c>
      <c r="C66" s="4" t="s">
        <v>5</v>
      </c>
      <c r="D66" s="21">
        <v>45.768660136916459</v>
      </c>
      <c r="E66" s="22">
        <f>E65/D65*100/105*100</f>
        <v>99.599883227723097</v>
      </c>
      <c r="F66" s="22">
        <f>F65/E65*100/105.8*100</f>
        <v>99.406818329965446</v>
      </c>
      <c r="G66" s="22">
        <f>G65/F65*100/105.6*100</f>
        <v>94.696969696969703</v>
      </c>
      <c r="H66" s="22">
        <f>H65/F65*100/105.5*100</f>
        <v>100.69147696371688</v>
      </c>
      <c r="I66" s="22">
        <f>I65/G65*100/105.2*100</f>
        <v>100.97861995886055</v>
      </c>
      <c r="J66" s="22">
        <f>J65/H65*100/104.7*100</f>
        <v>101.1119365146745</v>
      </c>
      <c r="K66" s="22">
        <f>K65/I65*100/105*100</f>
        <v>100.8230452674897</v>
      </c>
      <c r="L66" s="22">
        <f>L65/J65*100/104.5*100</f>
        <v>100.99460153165847</v>
      </c>
    </row>
    <row r="67" spans="2:12" ht="37.5" x14ac:dyDescent="0.2">
      <c r="B67" s="7" t="s">
        <v>71</v>
      </c>
      <c r="C67" s="4" t="s">
        <v>54</v>
      </c>
      <c r="D67" s="21">
        <v>6250128</v>
      </c>
      <c r="E67" s="22">
        <v>6358488</v>
      </c>
      <c r="F67" s="22">
        <v>8418399</v>
      </c>
      <c r="G67" s="22">
        <v>8416999</v>
      </c>
      <c r="H67" s="22">
        <v>8416999</v>
      </c>
      <c r="I67" s="22">
        <v>9321649</v>
      </c>
      <c r="J67" s="22">
        <v>9321649</v>
      </c>
      <c r="K67" s="22">
        <v>9322000</v>
      </c>
      <c r="L67" s="22">
        <v>9322000</v>
      </c>
    </row>
    <row r="68" spans="2:12" ht="30.75" customHeight="1" x14ac:dyDescent="0.2">
      <c r="B68" s="7" t="s">
        <v>72</v>
      </c>
      <c r="C68" s="4" t="s">
        <v>54</v>
      </c>
      <c r="D68" s="21">
        <v>2826859</v>
      </c>
      <c r="E68" s="22">
        <v>201592</v>
      </c>
      <c r="F68" s="22">
        <v>2076252</v>
      </c>
      <c r="G68" s="22">
        <v>19550</v>
      </c>
      <c r="H68" s="22">
        <v>19550</v>
      </c>
      <c r="I68" s="22">
        <v>930600</v>
      </c>
      <c r="J68" s="22">
        <v>930600</v>
      </c>
      <c r="K68" s="22">
        <v>20000</v>
      </c>
      <c r="L68" s="22">
        <v>20000</v>
      </c>
    </row>
    <row r="69" spans="2:12" ht="40.5" customHeight="1" x14ac:dyDescent="0.2">
      <c r="B69" s="7" t="s">
        <v>73</v>
      </c>
      <c r="C69" s="4" t="s">
        <v>7</v>
      </c>
      <c r="D69" s="21">
        <v>65</v>
      </c>
      <c r="E69" s="22">
        <v>65</v>
      </c>
      <c r="F69" s="22">
        <v>65</v>
      </c>
      <c r="G69" s="22">
        <v>65</v>
      </c>
      <c r="H69" s="22">
        <v>65</v>
      </c>
      <c r="I69" s="22">
        <v>65</v>
      </c>
      <c r="J69" s="22">
        <v>65</v>
      </c>
      <c r="K69" s="22">
        <v>65</v>
      </c>
      <c r="L69" s="22">
        <v>65</v>
      </c>
    </row>
    <row r="70" spans="2:12" ht="40.5" customHeight="1" x14ac:dyDescent="0.2">
      <c r="B70" s="7"/>
      <c r="C70" s="4"/>
      <c r="D70" s="21"/>
      <c r="E70" s="22"/>
      <c r="F70" s="22"/>
      <c r="G70" s="22"/>
      <c r="H70" s="22"/>
      <c r="I70" s="22"/>
      <c r="J70" s="22"/>
      <c r="K70" s="22"/>
      <c r="L70" s="22"/>
    </row>
    <row r="71" spans="2:12" ht="45.75" customHeight="1" x14ac:dyDescent="0.2">
      <c r="B71" s="12" t="s">
        <v>74</v>
      </c>
      <c r="C71" s="4"/>
      <c r="D71" s="25"/>
      <c r="E71" s="25"/>
      <c r="F71" s="25"/>
      <c r="G71" s="25"/>
      <c r="H71" s="25"/>
      <c r="I71" s="25"/>
      <c r="J71" s="25"/>
      <c r="K71" s="25"/>
      <c r="L71" s="16"/>
    </row>
    <row r="72" spans="2:12" ht="40.5" customHeight="1" x14ac:dyDescent="0.2">
      <c r="B72" s="6" t="s">
        <v>44</v>
      </c>
      <c r="C72" s="4" t="s">
        <v>13</v>
      </c>
      <c r="D72" s="27">
        <v>314</v>
      </c>
      <c r="E72" s="28">
        <v>322</v>
      </c>
      <c r="F72" s="28">
        <v>313</v>
      </c>
      <c r="G72" s="28">
        <v>314</v>
      </c>
      <c r="H72" s="28">
        <v>314</v>
      </c>
      <c r="I72" s="28">
        <v>317</v>
      </c>
      <c r="J72" s="28">
        <v>317</v>
      </c>
      <c r="K72" s="28">
        <v>322</v>
      </c>
      <c r="L72" s="28">
        <v>322</v>
      </c>
    </row>
    <row r="73" spans="2:12" ht="56.25" x14ac:dyDescent="0.2">
      <c r="B73" s="6" t="s">
        <v>46</v>
      </c>
      <c r="C73" s="8" t="s">
        <v>75</v>
      </c>
      <c r="D73" s="29">
        <v>3830</v>
      </c>
      <c r="E73" s="24">
        <v>3940</v>
      </c>
      <c r="F73" s="24">
        <v>3979</v>
      </c>
      <c r="G73" s="24">
        <v>3999</v>
      </c>
      <c r="H73" s="24">
        <v>3999</v>
      </c>
      <c r="I73" s="24">
        <v>4039</v>
      </c>
      <c r="J73" s="24">
        <v>4039</v>
      </c>
      <c r="K73" s="24">
        <v>4039</v>
      </c>
      <c r="L73" s="24">
        <v>4039</v>
      </c>
    </row>
    <row r="74" spans="2:12" ht="37.5" x14ac:dyDescent="0.2">
      <c r="B74" s="6" t="s">
        <v>45</v>
      </c>
      <c r="C74" s="4" t="s">
        <v>54</v>
      </c>
      <c r="D74" s="21">
        <v>3000000</v>
      </c>
      <c r="E74" s="22">
        <v>3090000</v>
      </c>
      <c r="F74" s="22">
        <v>2935500</v>
      </c>
      <c r="G74" s="22">
        <v>2876790</v>
      </c>
      <c r="H74" s="22">
        <v>2876790</v>
      </c>
      <c r="I74" s="22">
        <v>2891174</v>
      </c>
      <c r="J74" s="22">
        <v>2891174</v>
      </c>
      <c r="K74" s="22">
        <v>2920085.7</v>
      </c>
      <c r="L74" s="22">
        <v>2920085.7</v>
      </c>
    </row>
    <row r="75" spans="2:12" ht="18.75" x14ac:dyDescent="0.2">
      <c r="B75" s="6"/>
      <c r="C75" s="4" t="s">
        <v>50</v>
      </c>
      <c r="D75" s="21">
        <v>110</v>
      </c>
      <c r="E75" s="22">
        <f>E74/D74*100</f>
        <v>103</v>
      </c>
      <c r="F75" s="22">
        <f>F74/E74*100</f>
        <v>95</v>
      </c>
      <c r="G75" s="22">
        <f>G74/F74*100</f>
        <v>98</v>
      </c>
      <c r="H75" s="22">
        <f>H74/F74*100</f>
        <v>98</v>
      </c>
      <c r="I75" s="22">
        <f>I74/G74*100</f>
        <v>100.50000173804831</v>
      </c>
      <c r="J75" s="22">
        <f>J74/H74*100</f>
        <v>100.50000173804831</v>
      </c>
      <c r="K75" s="22">
        <f>K74/I74*100</f>
        <v>100.99999861647899</v>
      </c>
      <c r="L75" s="22">
        <f>L74/J74*100</f>
        <v>100.99999861647899</v>
      </c>
    </row>
    <row r="76" spans="2:12" ht="29.25" customHeight="1" x14ac:dyDescent="0.2">
      <c r="B76" s="3" t="s">
        <v>76</v>
      </c>
      <c r="C76" s="4"/>
      <c r="D76" s="30"/>
      <c r="E76" s="31"/>
      <c r="F76" s="32"/>
      <c r="G76" s="16"/>
      <c r="H76" s="16"/>
      <c r="I76" s="16"/>
      <c r="J76" s="16"/>
      <c r="K76" s="16"/>
      <c r="L76" s="16"/>
    </row>
    <row r="77" spans="2:12" ht="37.5" x14ac:dyDescent="0.2">
      <c r="B77" s="6" t="s">
        <v>121</v>
      </c>
      <c r="C77" s="4" t="s">
        <v>154</v>
      </c>
      <c r="D77" s="21">
        <v>-600.38900000000001</v>
      </c>
      <c r="E77" s="22">
        <v>-410.8</v>
      </c>
      <c r="F77" s="22">
        <v>50</v>
      </c>
      <c r="G77" s="22">
        <v>80</v>
      </c>
      <c r="H77" s="22">
        <v>100</v>
      </c>
      <c r="I77" s="22">
        <v>100</v>
      </c>
      <c r="J77" s="22">
        <v>120</v>
      </c>
      <c r="K77" s="22">
        <v>130</v>
      </c>
      <c r="L77" s="22">
        <v>150</v>
      </c>
    </row>
    <row r="78" spans="2:12" ht="23.25" customHeight="1" x14ac:dyDescent="0.2">
      <c r="B78" s="6" t="s">
        <v>77</v>
      </c>
      <c r="C78" s="4" t="s">
        <v>154</v>
      </c>
      <c r="D78" s="21">
        <v>218.887</v>
      </c>
      <c r="E78" s="22">
        <v>139.6</v>
      </c>
      <c r="F78" s="22">
        <v>250</v>
      </c>
      <c r="G78" s="22">
        <v>275</v>
      </c>
      <c r="H78" s="22">
        <v>280</v>
      </c>
      <c r="I78" s="22">
        <v>300</v>
      </c>
      <c r="J78" s="22">
        <v>310</v>
      </c>
      <c r="K78" s="22">
        <v>325</v>
      </c>
      <c r="L78" s="22">
        <v>340</v>
      </c>
    </row>
    <row r="79" spans="2:12" ht="22.5" customHeight="1" x14ac:dyDescent="0.2">
      <c r="B79" s="13" t="s">
        <v>134</v>
      </c>
      <c r="C79" s="4" t="s">
        <v>154</v>
      </c>
      <c r="D79" s="21">
        <v>-819.27599999999995</v>
      </c>
      <c r="E79" s="22">
        <v>550.4</v>
      </c>
      <c r="F79" s="22">
        <f t="shared" ref="F79:L79" si="1">F78-F77</f>
        <v>200</v>
      </c>
      <c r="G79" s="22">
        <f t="shared" si="1"/>
        <v>195</v>
      </c>
      <c r="H79" s="22">
        <f t="shared" si="1"/>
        <v>180</v>
      </c>
      <c r="I79" s="22">
        <f t="shared" si="1"/>
        <v>200</v>
      </c>
      <c r="J79" s="22">
        <f t="shared" si="1"/>
        <v>190</v>
      </c>
      <c r="K79" s="22">
        <f t="shared" si="1"/>
        <v>195</v>
      </c>
      <c r="L79" s="22">
        <f t="shared" si="1"/>
        <v>190</v>
      </c>
    </row>
    <row r="80" spans="2:12" ht="40.5" customHeight="1" x14ac:dyDescent="0.2">
      <c r="B80" s="3" t="s">
        <v>122</v>
      </c>
      <c r="C80" s="4"/>
      <c r="D80" s="15"/>
      <c r="E80" s="16"/>
      <c r="F80" s="16"/>
      <c r="G80" s="16"/>
      <c r="H80" s="16"/>
      <c r="I80" s="16"/>
      <c r="J80" s="16"/>
      <c r="K80" s="16"/>
      <c r="L80" s="16"/>
    </row>
    <row r="81" spans="2:12" ht="18.75" x14ac:dyDescent="0.3">
      <c r="B81" s="7" t="s">
        <v>78</v>
      </c>
      <c r="C81" s="4" t="s">
        <v>75</v>
      </c>
      <c r="D81" s="17"/>
      <c r="E81" s="17"/>
      <c r="F81" s="17"/>
      <c r="G81" s="17"/>
      <c r="H81" s="17"/>
      <c r="I81" s="17"/>
      <c r="J81" s="17"/>
      <c r="K81" s="17"/>
      <c r="L81" s="17"/>
    </row>
    <row r="82" spans="2:12" ht="18.75" x14ac:dyDescent="0.3">
      <c r="B82" s="7" t="s">
        <v>79</v>
      </c>
      <c r="C82" s="4" t="s">
        <v>75</v>
      </c>
      <c r="D82" s="23">
        <v>38361</v>
      </c>
      <c r="E82" s="17">
        <v>37896</v>
      </c>
      <c r="F82" s="17">
        <v>37500</v>
      </c>
      <c r="G82" s="17">
        <v>37500</v>
      </c>
      <c r="H82" s="17">
        <v>37500</v>
      </c>
      <c r="I82" s="17">
        <v>37500</v>
      </c>
      <c r="J82" s="17">
        <v>37500</v>
      </c>
      <c r="K82" s="17">
        <v>37500</v>
      </c>
      <c r="L82" s="17">
        <v>37500</v>
      </c>
    </row>
    <row r="83" spans="2:12" ht="18.75" x14ac:dyDescent="0.2">
      <c r="B83" s="7" t="s">
        <v>21</v>
      </c>
      <c r="C83" s="4" t="s">
        <v>75</v>
      </c>
      <c r="D83" s="23">
        <v>33600</v>
      </c>
      <c r="E83" s="24">
        <v>34500</v>
      </c>
      <c r="F83" s="24">
        <v>34500</v>
      </c>
      <c r="G83" s="24">
        <v>34500</v>
      </c>
      <c r="H83" s="24">
        <v>34500</v>
      </c>
      <c r="I83" s="24">
        <v>34500</v>
      </c>
      <c r="J83" s="24">
        <v>34500</v>
      </c>
      <c r="K83" s="24">
        <v>34500</v>
      </c>
      <c r="L83" s="24">
        <v>34500</v>
      </c>
    </row>
    <row r="84" spans="2:12" ht="18.75" x14ac:dyDescent="0.2">
      <c r="B84" s="7" t="s">
        <v>80</v>
      </c>
      <c r="C84" s="4" t="s">
        <v>75</v>
      </c>
      <c r="D84" s="23">
        <v>16930</v>
      </c>
      <c r="E84" s="24">
        <v>16948</v>
      </c>
      <c r="F84" s="24">
        <v>16381</v>
      </c>
      <c r="G84" s="24">
        <v>16411</v>
      </c>
      <c r="H84" s="24">
        <v>16411</v>
      </c>
      <c r="I84" s="24">
        <v>16511</v>
      </c>
      <c r="J84" s="24">
        <v>16511</v>
      </c>
      <c r="K84" s="24">
        <v>16621</v>
      </c>
      <c r="L84" s="24">
        <v>16621</v>
      </c>
    </row>
    <row r="85" spans="2:12" ht="37.5" x14ac:dyDescent="0.2">
      <c r="B85" s="7" t="s">
        <v>81</v>
      </c>
      <c r="C85" s="4" t="s">
        <v>7</v>
      </c>
      <c r="D85" s="21">
        <v>44.133364615103879</v>
      </c>
      <c r="E85" s="22">
        <f t="shared" ref="E85:L85" si="2">E84/E82*100</f>
        <v>44.722398142284149</v>
      </c>
      <c r="F85" s="22">
        <f t="shared" si="2"/>
        <v>43.682666666666663</v>
      </c>
      <c r="G85" s="22">
        <f t="shared" si="2"/>
        <v>43.762666666666668</v>
      </c>
      <c r="H85" s="22">
        <f t="shared" si="2"/>
        <v>43.762666666666668</v>
      </c>
      <c r="I85" s="22">
        <f t="shared" si="2"/>
        <v>44.029333333333334</v>
      </c>
      <c r="J85" s="22">
        <f t="shared" si="2"/>
        <v>44.029333333333334</v>
      </c>
      <c r="K85" s="22">
        <f t="shared" si="2"/>
        <v>44.322666666666663</v>
      </c>
      <c r="L85" s="22">
        <f t="shared" si="2"/>
        <v>44.322666666666663</v>
      </c>
    </row>
    <row r="86" spans="2:12" ht="18.75" x14ac:dyDescent="0.2">
      <c r="B86" s="7" t="s">
        <v>82</v>
      </c>
      <c r="C86" s="4"/>
      <c r="D86" s="15"/>
      <c r="E86" s="16"/>
      <c r="F86" s="16"/>
      <c r="G86" s="16"/>
      <c r="H86" s="16"/>
      <c r="I86" s="16"/>
      <c r="J86" s="16"/>
      <c r="K86" s="16"/>
      <c r="L86" s="16"/>
    </row>
    <row r="87" spans="2:12" ht="37.5" x14ac:dyDescent="0.2">
      <c r="B87" s="7" t="s">
        <v>83</v>
      </c>
      <c r="C87" s="4" t="s">
        <v>75</v>
      </c>
      <c r="D87" s="33">
        <v>5219</v>
      </c>
      <c r="E87" s="33">
        <v>5010</v>
      </c>
      <c r="F87" s="33">
        <v>5000</v>
      </c>
      <c r="G87" s="33">
        <v>5000</v>
      </c>
      <c r="H87" s="33">
        <v>5000</v>
      </c>
      <c r="I87" s="33">
        <v>5000</v>
      </c>
      <c r="J87" s="33">
        <v>5000</v>
      </c>
      <c r="K87" s="33">
        <v>5000</v>
      </c>
      <c r="L87" s="33">
        <v>5000</v>
      </c>
    </row>
    <row r="88" spans="2:12" ht="37.5" x14ac:dyDescent="0.2">
      <c r="B88" s="7" t="s">
        <v>84</v>
      </c>
      <c r="C88" s="4" t="s">
        <v>75</v>
      </c>
      <c r="D88" s="24">
        <v>6465</v>
      </c>
      <c r="E88" s="24">
        <v>6900</v>
      </c>
      <c r="F88" s="24">
        <v>6900</v>
      </c>
      <c r="G88" s="24">
        <v>6900</v>
      </c>
      <c r="H88" s="24">
        <v>6750</v>
      </c>
      <c r="I88" s="24">
        <v>6750</v>
      </c>
      <c r="J88" s="24">
        <v>6700</v>
      </c>
      <c r="K88" s="24">
        <v>6700</v>
      </c>
      <c r="L88" s="24">
        <v>6700</v>
      </c>
    </row>
    <row r="89" spans="2:12" ht="28.5" customHeight="1" x14ac:dyDescent="0.2">
      <c r="B89" s="7" t="s">
        <v>85</v>
      </c>
      <c r="C89" s="4" t="s">
        <v>75</v>
      </c>
      <c r="D89" s="28">
        <v>375</v>
      </c>
      <c r="E89" s="28">
        <v>479</v>
      </c>
      <c r="F89" s="28">
        <v>435</v>
      </c>
      <c r="G89" s="28">
        <v>1020</v>
      </c>
      <c r="H89" s="28">
        <v>435</v>
      </c>
      <c r="I89" s="28">
        <v>400</v>
      </c>
      <c r="J89" s="28">
        <v>415</v>
      </c>
      <c r="K89" s="28">
        <v>390</v>
      </c>
      <c r="L89" s="28">
        <v>410</v>
      </c>
    </row>
    <row r="90" spans="2:12" ht="18.75" x14ac:dyDescent="0.2">
      <c r="B90" s="14" t="s">
        <v>86</v>
      </c>
      <c r="C90" s="4" t="s">
        <v>7</v>
      </c>
      <c r="D90" s="21">
        <v>1.1000000000000001</v>
      </c>
      <c r="E90" s="22">
        <v>1.4</v>
      </c>
      <c r="F90" s="22">
        <v>1.3</v>
      </c>
      <c r="G90" s="22">
        <v>1.2</v>
      </c>
      <c r="H90" s="22">
        <v>1.3</v>
      </c>
      <c r="I90" s="22">
        <v>1.2</v>
      </c>
      <c r="J90" s="22">
        <v>1.2</v>
      </c>
      <c r="K90" s="22">
        <v>1.1000000000000001</v>
      </c>
      <c r="L90" s="22">
        <v>1.2</v>
      </c>
    </row>
    <row r="91" spans="2:12" ht="37.5" x14ac:dyDescent="0.2">
      <c r="B91" s="7" t="s">
        <v>123</v>
      </c>
      <c r="C91" s="4" t="s">
        <v>75</v>
      </c>
      <c r="D91" s="18">
        <v>14863</v>
      </c>
      <c r="E91" s="18">
        <v>14772</v>
      </c>
      <c r="F91" s="18">
        <v>14189</v>
      </c>
      <c r="G91" s="18">
        <v>14209</v>
      </c>
      <c r="H91" s="18">
        <v>14209</v>
      </c>
      <c r="I91" s="18">
        <v>14299</v>
      </c>
      <c r="J91" s="18">
        <v>14299</v>
      </c>
      <c r="K91" s="18">
        <v>14399</v>
      </c>
      <c r="L91" s="18">
        <v>14399</v>
      </c>
    </row>
    <row r="92" spans="2:12" ht="37.5" x14ac:dyDescent="0.2">
      <c r="B92" s="6" t="s">
        <v>87</v>
      </c>
      <c r="C92" s="4" t="s">
        <v>2</v>
      </c>
      <c r="D92" s="18">
        <v>2900000</v>
      </c>
      <c r="E92" s="18">
        <v>3001611.3</v>
      </c>
      <c r="F92" s="18">
        <v>2704026.1</v>
      </c>
      <c r="G92" s="18">
        <v>2799059.3</v>
      </c>
      <c r="H92" s="18">
        <v>2799059.3</v>
      </c>
      <c r="I92" s="18">
        <v>2904984.8</v>
      </c>
      <c r="J92" s="18">
        <v>2904984.8</v>
      </c>
      <c r="K92" s="18">
        <v>3021025.4</v>
      </c>
      <c r="L92" s="18">
        <v>3021025.4</v>
      </c>
    </row>
    <row r="93" spans="2:12" ht="37.5" x14ac:dyDescent="0.2">
      <c r="B93" s="7" t="s">
        <v>88</v>
      </c>
      <c r="C93" s="9" t="s">
        <v>89</v>
      </c>
      <c r="D93" s="21">
        <v>16260</v>
      </c>
      <c r="E93" s="22">
        <v>16933</v>
      </c>
      <c r="F93" s="22">
        <v>15881</v>
      </c>
      <c r="G93" s="22">
        <v>16416</v>
      </c>
      <c r="H93" s="22">
        <v>16416</v>
      </c>
      <c r="I93" s="22">
        <v>16930</v>
      </c>
      <c r="J93" s="22">
        <v>16930</v>
      </c>
      <c r="K93" s="22">
        <v>17484</v>
      </c>
      <c r="L93" s="22">
        <v>17484</v>
      </c>
    </row>
    <row r="94" spans="2:12" ht="25.5" customHeight="1" x14ac:dyDescent="0.2">
      <c r="B94" s="7"/>
      <c r="C94" s="9" t="s">
        <v>50</v>
      </c>
      <c r="D94" s="21">
        <v>110.5</v>
      </c>
      <c r="E94" s="22">
        <f>E93/D93*100</f>
        <v>104.1389913899139</v>
      </c>
      <c r="F94" s="22">
        <f>F93/E93*100</f>
        <v>93.787279277151129</v>
      </c>
      <c r="G94" s="22">
        <f>G93/F93*100</f>
        <v>103.36880549083811</v>
      </c>
      <c r="H94" s="22">
        <f>H93/F93*100</f>
        <v>103.36880549083811</v>
      </c>
      <c r="I94" s="22">
        <f>I93/G93*100</f>
        <v>103.13109161793372</v>
      </c>
      <c r="J94" s="22">
        <f>J93/H93*100</f>
        <v>103.13109161793372</v>
      </c>
      <c r="K94" s="22">
        <f>K93/I93*100</f>
        <v>103.27229769639692</v>
      </c>
      <c r="L94" s="22">
        <f>L93/J93*100</f>
        <v>103.27229769639692</v>
      </c>
    </row>
    <row r="95" spans="2:12" ht="37.5" x14ac:dyDescent="0.2">
      <c r="B95" s="7" t="s">
        <v>90</v>
      </c>
      <c r="C95" s="9" t="s">
        <v>89</v>
      </c>
      <c r="D95" s="18">
        <v>17777.400000000001</v>
      </c>
      <c r="E95" s="18">
        <v>18118.400000000001</v>
      </c>
      <c r="F95" s="18">
        <v>18000</v>
      </c>
      <c r="G95" s="18">
        <v>18500</v>
      </c>
      <c r="H95" s="18">
        <v>18500</v>
      </c>
      <c r="I95" s="18">
        <v>19000</v>
      </c>
      <c r="J95" s="18">
        <v>19000</v>
      </c>
      <c r="K95" s="18">
        <v>19500</v>
      </c>
      <c r="L95" s="18">
        <v>19500</v>
      </c>
    </row>
    <row r="96" spans="2:12" ht="18.75" x14ac:dyDescent="0.2">
      <c r="B96" s="7"/>
      <c r="C96" s="9" t="s">
        <v>50</v>
      </c>
      <c r="D96" s="21">
        <v>111.9</v>
      </c>
      <c r="E96" s="22">
        <f>E95/D95*100</f>
        <v>101.91816576102242</v>
      </c>
      <c r="F96" s="22">
        <f>F95/E95*100</f>
        <v>99.346520664076294</v>
      </c>
      <c r="G96" s="22">
        <f>G95/F95*100</f>
        <v>102.77777777777777</v>
      </c>
      <c r="H96" s="22">
        <f>H95/F95*100</f>
        <v>102.77777777777777</v>
      </c>
      <c r="I96" s="22">
        <f>I95/G95*100</f>
        <v>102.70270270270269</v>
      </c>
      <c r="J96" s="22">
        <f>J95/H95*100</f>
        <v>102.70270270270269</v>
      </c>
      <c r="K96" s="22">
        <f>K95/I95*100</f>
        <v>102.63157894736842</v>
      </c>
      <c r="L96" s="22">
        <f>L95/J95*100</f>
        <v>102.63157894736842</v>
      </c>
    </row>
    <row r="97" spans="2:12" ht="37.5" x14ac:dyDescent="0.2">
      <c r="B97" s="7" t="s">
        <v>91</v>
      </c>
      <c r="C97" s="4" t="s">
        <v>18</v>
      </c>
      <c r="D97" s="23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</row>
    <row r="98" spans="2:12" ht="37.5" x14ac:dyDescent="0.2">
      <c r="B98" s="7" t="s">
        <v>92</v>
      </c>
      <c r="C98" s="4" t="s">
        <v>89</v>
      </c>
      <c r="D98" s="22">
        <v>6869</v>
      </c>
      <c r="E98" s="22">
        <v>8216</v>
      </c>
      <c r="F98" s="22">
        <v>8729</v>
      </c>
      <c r="G98" s="22">
        <v>9165</v>
      </c>
      <c r="H98" s="22">
        <v>9165</v>
      </c>
      <c r="I98" s="22">
        <v>9623</v>
      </c>
      <c r="J98" s="22">
        <v>9623</v>
      </c>
      <c r="K98" s="22">
        <v>10104</v>
      </c>
      <c r="L98" s="22">
        <v>10104</v>
      </c>
    </row>
    <row r="99" spans="2:12" ht="36" customHeight="1" x14ac:dyDescent="0.2">
      <c r="B99" s="7" t="s">
        <v>93</v>
      </c>
      <c r="C99" s="9" t="s">
        <v>7</v>
      </c>
      <c r="D99" s="22">
        <f>D95/D98*100</f>
        <v>258.80623089241521</v>
      </c>
      <c r="E99" s="22">
        <f t="shared" ref="E99:L99" si="3">E93/E98*100</f>
        <v>206.09785783836418</v>
      </c>
      <c r="F99" s="22">
        <f t="shared" si="3"/>
        <v>181.9337839385955</v>
      </c>
      <c r="G99" s="22">
        <f t="shared" si="3"/>
        <v>179.11620294599018</v>
      </c>
      <c r="H99" s="22">
        <f t="shared" si="3"/>
        <v>179.11620294599018</v>
      </c>
      <c r="I99" s="22">
        <f t="shared" si="3"/>
        <v>175.93266133222488</v>
      </c>
      <c r="J99" s="22">
        <f t="shared" si="3"/>
        <v>175.93266133222488</v>
      </c>
      <c r="K99" s="22">
        <f t="shared" si="3"/>
        <v>173.04038004750595</v>
      </c>
      <c r="L99" s="16">
        <f t="shared" si="3"/>
        <v>173.04038004750595</v>
      </c>
    </row>
    <row r="100" spans="2:12" ht="36" customHeight="1" x14ac:dyDescent="0.2">
      <c r="B100" s="7"/>
      <c r="C100" s="9"/>
      <c r="D100" s="22"/>
      <c r="E100" s="22"/>
      <c r="F100" s="22"/>
      <c r="G100" s="22"/>
      <c r="H100" s="22"/>
      <c r="I100" s="22"/>
      <c r="J100" s="22"/>
      <c r="K100" s="22"/>
      <c r="L100" s="16"/>
    </row>
    <row r="101" spans="2:12" ht="29.25" customHeight="1" x14ac:dyDescent="0.2">
      <c r="B101" s="12" t="s">
        <v>124</v>
      </c>
      <c r="C101" s="9"/>
      <c r="D101" s="34"/>
      <c r="E101" s="16"/>
      <c r="F101" s="16"/>
      <c r="G101" s="16"/>
      <c r="H101" s="16"/>
      <c r="I101" s="16"/>
      <c r="J101" s="16"/>
      <c r="K101" s="16"/>
      <c r="L101" s="16"/>
    </row>
    <row r="102" spans="2:12" ht="37.5" x14ac:dyDescent="0.2">
      <c r="B102" s="14" t="s">
        <v>8</v>
      </c>
      <c r="C102" s="9" t="s">
        <v>54</v>
      </c>
      <c r="D102" s="35">
        <v>2640.3</v>
      </c>
      <c r="E102" s="22">
        <v>2984.2</v>
      </c>
      <c r="F102" s="22">
        <v>3277.6</v>
      </c>
      <c r="G102" s="22">
        <v>3460</v>
      </c>
      <c r="H102" s="22">
        <v>3465</v>
      </c>
      <c r="I102" s="22">
        <v>3670</v>
      </c>
      <c r="J102" s="22">
        <v>3680</v>
      </c>
      <c r="K102" s="22">
        <v>3880</v>
      </c>
      <c r="L102" s="22">
        <v>3900</v>
      </c>
    </row>
    <row r="103" spans="2:12" ht="37.5" x14ac:dyDescent="0.2">
      <c r="B103" s="14" t="s">
        <v>94</v>
      </c>
      <c r="C103" s="9" t="s">
        <v>56</v>
      </c>
      <c r="D103" s="35">
        <v>119.83836730425541</v>
      </c>
      <c r="E103" s="22">
        <v>97.184037002491536</v>
      </c>
      <c r="F103" s="22">
        <f>F102/E102*100/F104*100</f>
        <v>102.26422785079008</v>
      </c>
      <c r="G103" s="22">
        <f t="shared" ref="G103" si="4">G102/F102*100/G104*100</f>
        <v>100.53814056743029</v>
      </c>
      <c r="H103" s="22">
        <f>H102/F102*100/H104*100</f>
        <v>100.68342689773004</v>
      </c>
      <c r="I103" s="22">
        <f>I102/G102*100/I104*100</f>
        <v>101.59900781786371</v>
      </c>
      <c r="J103" s="22">
        <f>J102/H102*100/J104*100</f>
        <v>101.92409424655106</v>
      </c>
      <c r="K103" s="22">
        <f>K102/I102*100/K104*100</f>
        <v>101.36344280410994</v>
      </c>
      <c r="L103" s="22">
        <f>L102/J102*100/L104*100</f>
        <v>102.00025107754109</v>
      </c>
    </row>
    <row r="104" spans="2:12" ht="18.75" x14ac:dyDescent="0.2">
      <c r="B104" s="13" t="s">
        <v>9</v>
      </c>
      <c r="C104" s="9" t="s">
        <v>7</v>
      </c>
      <c r="D104" s="35">
        <v>107.6</v>
      </c>
      <c r="E104" s="22">
        <v>116.3</v>
      </c>
      <c r="F104" s="22">
        <v>107.4</v>
      </c>
      <c r="G104" s="22">
        <v>105</v>
      </c>
      <c r="H104" s="22">
        <v>105</v>
      </c>
      <c r="I104" s="22">
        <v>104.4</v>
      </c>
      <c r="J104" s="22">
        <v>104.2</v>
      </c>
      <c r="K104" s="22">
        <v>104.3</v>
      </c>
      <c r="L104" s="22">
        <v>103.9</v>
      </c>
    </row>
    <row r="105" spans="2:12" ht="37.5" x14ac:dyDescent="0.2">
      <c r="B105" s="13" t="s">
        <v>10</v>
      </c>
      <c r="C105" s="9" t="s">
        <v>54</v>
      </c>
      <c r="D105" s="35">
        <v>47.9</v>
      </c>
      <c r="E105" s="22">
        <v>48</v>
      </c>
      <c r="F105" s="22">
        <v>47</v>
      </c>
      <c r="G105" s="22">
        <v>47</v>
      </c>
      <c r="H105" s="22">
        <v>47.5</v>
      </c>
      <c r="I105" s="22">
        <v>47.5</v>
      </c>
      <c r="J105" s="22">
        <v>48</v>
      </c>
      <c r="K105" s="22">
        <v>48.5</v>
      </c>
      <c r="L105" s="22">
        <v>49</v>
      </c>
    </row>
    <row r="106" spans="2:12" ht="37.5" x14ac:dyDescent="0.2">
      <c r="B106" s="13" t="s">
        <v>95</v>
      </c>
      <c r="C106" s="9" t="s">
        <v>56</v>
      </c>
      <c r="D106" s="35">
        <v>92.8</v>
      </c>
      <c r="E106" s="22">
        <f>E105/D105*100/E107*100</f>
        <v>91.934649786443472</v>
      </c>
      <c r="F106" s="22">
        <f>F105/E105*100/F107*100</f>
        <v>91.854283927454645</v>
      </c>
      <c r="G106" s="22">
        <f>G105/F105*100/G107*100</f>
        <v>96.899224806201545</v>
      </c>
      <c r="H106" s="22">
        <f>H105/F105*100/H107*100</f>
        <v>96.804434662101585</v>
      </c>
      <c r="I106" s="22">
        <f>I105/G105*100/I107*100</f>
        <v>97.835266008939072</v>
      </c>
      <c r="J106" s="22">
        <f>J105/H105*100/J107*100</f>
        <v>96.979492878068484</v>
      </c>
      <c r="K106" s="22">
        <f>K105/I105*100/K107*100</f>
        <v>98.557203820361721</v>
      </c>
      <c r="L106" s="22">
        <f>L105/J105*100/L107*100</f>
        <v>97.87472035794184</v>
      </c>
    </row>
    <row r="107" spans="2:12" ht="18.75" x14ac:dyDescent="0.2">
      <c r="B107" s="13" t="s">
        <v>61</v>
      </c>
      <c r="C107" s="9" t="s">
        <v>7</v>
      </c>
      <c r="D107" s="35">
        <v>107.6</v>
      </c>
      <c r="E107" s="22">
        <v>109</v>
      </c>
      <c r="F107" s="22">
        <v>106.6</v>
      </c>
      <c r="G107" s="22">
        <v>103.2</v>
      </c>
      <c r="H107" s="22">
        <v>104.4</v>
      </c>
      <c r="I107" s="22">
        <v>103.3</v>
      </c>
      <c r="J107" s="22">
        <v>104.2</v>
      </c>
      <c r="K107" s="22">
        <v>103.6</v>
      </c>
      <c r="L107" s="22">
        <v>104.3</v>
      </c>
    </row>
    <row r="108" spans="2:12" ht="37.5" x14ac:dyDescent="0.2">
      <c r="B108" s="14" t="s">
        <v>11</v>
      </c>
      <c r="C108" s="9" t="s">
        <v>54</v>
      </c>
      <c r="D108" s="35">
        <v>253.2</v>
      </c>
      <c r="E108" s="22">
        <v>255.8</v>
      </c>
      <c r="F108" s="22">
        <v>243.3</v>
      </c>
      <c r="G108" s="22">
        <v>243.5</v>
      </c>
      <c r="H108" s="22">
        <v>250</v>
      </c>
      <c r="I108" s="22">
        <v>256</v>
      </c>
      <c r="J108" s="22">
        <v>261</v>
      </c>
      <c r="K108" s="22">
        <v>270</v>
      </c>
      <c r="L108" s="22">
        <v>276</v>
      </c>
    </row>
    <row r="109" spans="2:12" ht="37.5" x14ac:dyDescent="0.2">
      <c r="B109" s="14" t="s">
        <v>96</v>
      </c>
      <c r="C109" s="9" t="s">
        <v>56</v>
      </c>
      <c r="D109" s="35">
        <v>54.1</v>
      </c>
      <c r="E109" s="22">
        <f>E108/D108*100/E110*100</f>
        <v>92.685189211125135</v>
      </c>
      <c r="F109" s="22">
        <f>F108/E108*100/107.2*100</f>
        <v>88.72515841433956</v>
      </c>
      <c r="G109" s="22">
        <f>G108/F108*100/G110*100</f>
        <v>96.978878916194319</v>
      </c>
      <c r="H109" s="22">
        <f>H108/F108*100/H110*100</f>
        <v>98.423181887614902</v>
      </c>
      <c r="I109" s="22">
        <f>I108/G108*100/I110*100</f>
        <v>101.77489857296487</v>
      </c>
      <c r="J109" s="22">
        <f>J108/H108*100/J110*100</f>
        <v>100.19193857965452</v>
      </c>
      <c r="K109" s="22">
        <f>K108/I108*100/K110*100</f>
        <v>101.80381274131274</v>
      </c>
      <c r="L109" s="22">
        <f>L108/J108*100/L110*100</f>
        <v>101.38746542356817</v>
      </c>
    </row>
    <row r="110" spans="2:12" ht="18.75" x14ac:dyDescent="0.2">
      <c r="B110" s="13" t="s">
        <v>12</v>
      </c>
      <c r="C110" s="9" t="s">
        <v>7</v>
      </c>
      <c r="D110" s="35">
        <v>107.6</v>
      </c>
      <c r="E110" s="22">
        <v>109</v>
      </c>
      <c r="F110" s="22">
        <v>106.6</v>
      </c>
      <c r="G110" s="22">
        <v>103.2</v>
      </c>
      <c r="H110" s="22">
        <v>104.4</v>
      </c>
      <c r="I110" s="22">
        <v>103.3</v>
      </c>
      <c r="J110" s="22">
        <v>104.2</v>
      </c>
      <c r="K110" s="22">
        <v>103.6</v>
      </c>
      <c r="L110" s="22">
        <v>104.3</v>
      </c>
    </row>
    <row r="111" spans="2:12" ht="33.75" customHeight="1" x14ac:dyDescent="0.2">
      <c r="B111" s="10" t="s">
        <v>47</v>
      </c>
      <c r="C111" s="4"/>
      <c r="D111" s="15"/>
      <c r="E111" s="16"/>
      <c r="F111" s="16"/>
      <c r="G111" s="16"/>
      <c r="H111" s="16"/>
      <c r="I111" s="16"/>
      <c r="J111" s="16"/>
      <c r="K111" s="16"/>
      <c r="L111" s="16"/>
    </row>
    <row r="112" spans="2:12" ht="24.75" customHeight="1" x14ac:dyDescent="0.2">
      <c r="B112" s="7" t="s">
        <v>19</v>
      </c>
      <c r="C112" s="4" t="s">
        <v>14</v>
      </c>
      <c r="D112" s="36">
        <v>3.2229999999999999</v>
      </c>
      <c r="E112" s="37">
        <v>3.4159999999999999</v>
      </c>
      <c r="F112" s="37">
        <v>3.4159999999999999</v>
      </c>
      <c r="G112" s="37">
        <v>3.5</v>
      </c>
      <c r="H112" s="37">
        <v>3.5</v>
      </c>
      <c r="I112" s="37">
        <v>3.6</v>
      </c>
      <c r="J112" s="37">
        <v>3.6</v>
      </c>
      <c r="K112" s="37">
        <v>3.6</v>
      </c>
      <c r="L112" s="37">
        <v>3.6</v>
      </c>
    </row>
    <row r="113" spans="2:12" ht="37.5" x14ac:dyDescent="0.2">
      <c r="B113" s="7" t="s">
        <v>97</v>
      </c>
      <c r="C113" s="4" t="s">
        <v>22</v>
      </c>
      <c r="D113" s="23">
        <v>468</v>
      </c>
      <c r="E113" s="24">
        <v>515</v>
      </c>
      <c r="F113" s="24">
        <v>522</v>
      </c>
      <c r="G113" s="24">
        <v>529</v>
      </c>
      <c r="H113" s="24">
        <v>529</v>
      </c>
      <c r="I113" s="24">
        <v>532</v>
      </c>
      <c r="J113" s="24">
        <v>532</v>
      </c>
      <c r="K113" s="24">
        <v>532</v>
      </c>
      <c r="L113" s="24">
        <v>532</v>
      </c>
    </row>
    <row r="114" spans="2:12" ht="37.5" x14ac:dyDescent="0.2">
      <c r="B114" s="7" t="s">
        <v>98</v>
      </c>
      <c r="C114" s="8" t="s">
        <v>14</v>
      </c>
      <c r="D114" s="38">
        <v>6.4320000000000004</v>
      </c>
      <c r="E114" s="37">
        <v>6.6269999999999998</v>
      </c>
      <c r="F114" s="37">
        <v>6854</v>
      </c>
      <c r="G114" s="37">
        <v>7.1</v>
      </c>
      <c r="H114" s="37">
        <v>7.1</v>
      </c>
      <c r="I114" s="37">
        <v>7.1</v>
      </c>
      <c r="J114" s="37">
        <v>7.1</v>
      </c>
      <c r="K114" s="37">
        <v>7.15</v>
      </c>
      <c r="L114" s="37">
        <v>7.15</v>
      </c>
    </row>
    <row r="115" spans="2:12" ht="56.25" x14ac:dyDescent="0.2">
      <c r="B115" s="7" t="s">
        <v>125</v>
      </c>
      <c r="C115" s="8" t="s">
        <v>7</v>
      </c>
      <c r="D115" s="39">
        <v>80</v>
      </c>
      <c r="E115" s="22">
        <v>78.3</v>
      </c>
      <c r="F115" s="22">
        <v>77.400000000000006</v>
      </c>
      <c r="G115" s="22">
        <v>78</v>
      </c>
      <c r="H115" s="22">
        <v>78</v>
      </c>
      <c r="I115" s="22">
        <v>79</v>
      </c>
      <c r="J115" s="22">
        <v>79</v>
      </c>
      <c r="K115" s="22">
        <v>79</v>
      </c>
      <c r="L115" s="22">
        <v>79</v>
      </c>
    </row>
    <row r="116" spans="2:12" ht="18.75" x14ac:dyDescent="0.2">
      <c r="B116" s="6" t="s">
        <v>99</v>
      </c>
      <c r="C116" s="11"/>
      <c r="D116" s="40"/>
      <c r="E116" s="16"/>
      <c r="F116" s="16"/>
      <c r="G116" s="16"/>
      <c r="H116" s="16"/>
      <c r="I116" s="16"/>
      <c r="J116" s="16"/>
      <c r="K116" s="16"/>
      <c r="L116" s="16"/>
    </row>
    <row r="117" spans="2:12" ht="18.75" x14ac:dyDescent="0.2">
      <c r="B117" s="6" t="s">
        <v>100</v>
      </c>
      <c r="C117" s="4" t="s">
        <v>126</v>
      </c>
      <c r="D117" s="15">
        <v>78.540000000000006</v>
      </c>
      <c r="E117" s="16">
        <v>73.36</v>
      </c>
      <c r="F117" s="16">
        <v>72.91</v>
      </c>
      <c r="G117" s="16">
        <v>72.37</v>
      </c>
      <c r="H117" s="16">
        <v>72.37</v>
      </c>
      <c r="I117" s="16">
        <v>71.88</v>
      </c>
      <c r="J117" s="16">
        <v>71.88</v>
      </c>
      <c r="K117" s="16">
        <v>71.37</v>
      </c>
      <c r="L117" s="16">
        <v>71.37</v>
      </c>
    </row>
    <row r="118" spans="2:12" ht="37.5" x14ac:dyDescent="0.2">
      <c r="B118" s="6" t="s">
        <v>101</v>
      </c>
      <c r="C118" s="4" t="s">
        <v>127</v>
      </c>
      <c r="D118" s="15">
        <v>210.7</v>
      </c>
      <c r="E118" s="16">
        <v>210.52</v>
      </c>
      <c r="F118" s="16">
        <v>209.87</v>
      </c>
      <c r="G118" s="16">
        <v>208.28</v>
      </c>
      <c r="H118" s="16">
        <v>208.28</v>
      </c>
      <c r="I118" s="16">
        <v>206.83</v>
      </c>
      <c r="J118" s="16">
        <v>206.83</v>
      </c>
      <c r="K118" s="16">
        <v>205.39</v>
      </c>
      <c r="L118" s="16">
        <v>205.39</v>
      </c>
    </row>
    <row r="119" spans="2:12" ht="18.75" x14ac:dyDescent="0.2">
      <c r="B119" s="6" t="s">
        <v>102</v>
      </c>
      <c r="C119" s="4" t="s">
        <v>128</v>
      </c>
      <c r="D119" s="15">
        <v>30.84</v>
      </c>
      <c r="E119" s="16">
        <v>32.04</v>
      </c>
      <c r="F119" s="16">
        <v>30.43</v>
      </c>
      <c r="G119" s="16">
        <v>30.77</v>
      </c>
      <c r="H119" s="16">
        <v>30.77</v>
      </c>
      <c r="I119" s="16">
        <v>31.41</v>
      </c>
      <c r="J119" s="16">
        <v>31.41</v>
      </c>
      <c r="K119" s="16">
        <v>31.75</v>
      </c>
      <c r="L119" s="16">
        <v>31.75</v>
      </c>
    </row>
    <row r="120" spans="2:12" ht="18.75" x14ac:dyDescent="0.2">
      <c r="B120" s="6" t="s">
        <v>103</v>
      </c>
      <c r="C120" s="4" t="s">
        <v>128</v>
      </c>
      <c r="D120" s="15">
        <v>101.17</v>
      </c>
      <c r="E120" s="16">
        <v>93.8</v>
      </c>
      <c r="F120" s="16">
        <v>97.74</v>
      </c>
      <c r="G120" s="16">
        <v>99.29</v>
      </c>
      <c r="H120" s="16">
        <v>99.29</v>
      </c>
      <c r="I120" s="16">
        <v>100.87</v>
      </c>
      <c r="J120" s="16">
        <v>100.87</v>
      </c>
      <c r="K120" s="16">
        <v>101.28</v>
      </c>
      <c r="L120" s="16">
        <v>101.28</v>
      </c>
    </row>
    <row r="121" spans="2:12" ht="18.75" x14ac:dyDescent="0.2">
      <c r="B121" s="6" t="s">
        <v>104</v>
      </c>
      <c r="C121" s="4"/>
      <c r="D121" s="15"/>
      <c r="E121" s="16"/>
      <c r="F121" s="16"/>
      <c r="G121" s="16"/>
      <c r="H121" s="16"/>
      <c r="I121" s="16"/>
      <c r="J121" s="16"/>
      <c r="K121" s="16"/>
      <c r="L121" s="16"/>
    </row>
    <row r="122" spans="2:12" ht="18.75" x14ac:dyDescent="0.2">
      <c r="B122" s="6" t="s">
        <v>105</v>
      </c>
      <c r="C122" s="4" t="s">
        <v>107</v>
      </c>
      <c r="D122" s="15">
        <v>1.2</v>
      </c>
      <c r="E122" s="16">
        <v>1.01</v>
      </c>
      <c r="F122" s="16">
        <v>1</v>
      </c>
      <c r="G122" s="16">
        <v>1</v>
      </c>
      <c r="H122" s="16">
        <v>1</v>
      </c>
      <c r="I122" s="16">
        <v>0.99</v>
      </c>
      <c r="J122" s="16">
        <v>0.99</v>
      </c>
      <c r="K122" s="16">
        <v>0.98</v>
      </c>
      <c r="L122" s="16">
        <v>0.98</v>
      </c>
    </row>
    <row r="123" spans="2:12" ht="18.75" x14ac:dyDescent="0.2">
      <c r="B123" s="6" t="s">
        <v>106</v>
      </c>
      <c r="C123" s="4" t="s">
        <v>107</v>
      </c>
      <c r="D123" s="15">
        <v>0.3</v>
      </c>
      <c r="E123" s="16">
        <v>0.28999999999999998</v>
      </c>
      <c r="F123" s="16">
        <v>0.28999999999999998</v>
      </c>
      <c r="G123" s="16">
        <v>0.14000000000000001</v>
      </c>
      <c r="H123" s="16">
        <v>0.14000000000000001</v>
      </c>
      <c r="I123" s="16">
        <v>0.14000000000000001</v>
      </c>
      <c r="J123" s="16">
        <v>0.14000000000000001</v>
      </c>
      <c r="K123" s="16">
        <v>0.14000000000000001</v>
      </c>
      <c r="L123" s="16">
        <v>0.14000000000000001</v>
      </c>
    </row>
    <row r="124" spans="2:12" ht="37.5" x14ac:dyDescent="0.2">
      <c r="B124" s="7" t="s">
        <v>108</v>
      </c>
      <c r="C124" s="4" t="s">
        <v>147</v>
      </c>
      <c r="D124" s="21">
        <v>41326</v>
      </c>
      <c r="E124" s="22">
        <v>28292</v>
      </c>
      <c r="F124" s="22">
        <v>27000</v>
      </c>
      <c r="G124" s="22">
        <v>23000</v>
      </c>
      <c r="H124" s="22">
        <v>23000</v>
      </c>
      <c r="I124" s="22">
        <v>15000</v>
      </c>
      <c r="J124" s="22">
        <v>15000</v>
      </c>
      <c r="K124" s="22">
        <v>15000</v>
      </c>
      <c r="L124" s="22">
        <v>15000</v>
      </c>
    </row>
    <row r="125" spans="2:12" ht="18.75" x14ac:dyDescent="0.2">
      <c r="B125" s="6" t="s">
        <v>129</v>
      </c>
      <c r="C125" s="4"/>
      <c r="D125" s="39"/>
      <c r="E125" s="22"/>
      <c r="F125" s="22"/>
      <c r="G125" s="22"/>
      <c r="H125" s="22"/>
      <c r="I125" s="22"/>
      <c r="J125" s="22"/>
      <c r="K125" s="22"/>
      <c r="L125" s="22"/>
    </row>
    <row r="126" spans="2:12" ht="18.75" x14ac:dyDescent="0.2">
      <c r="B126" s="6" t="s">
        <v>110</v>
      </c>
      <c r="C126" s="4" t="s">
        <v>111</v>
      </c>
      <c r="D126" s="21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37.5" x14ac:dyDescent="0.2">
      <c r="B127" s="6" t="s">
        <v>130</v>
      </c>
      <c r="C127" s="4" t="s">
        <v>111</v>
      </c>
      <c r="D127" s="21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37.5" x14ac:dyDescent="0.2">
      <c r="B128" s="6" t="s">
        <v>131</v>
      </c>
      <c r="C128" s="4" t="s">
        <v>109</v>
      </c>
      <c r="D128" s="39">
        <v>10289</v>
      </c>
      <c r="E128" s="22">
        <v>11776</v>
      </c>
      <c r="F128" s="22">
        <v>8000</v>
      </c>
      <c r="G128" s="22">
        <v>8000</v>
      </c>
      <c r="H128" s="22">
        <v>8000</v>
      </c>
      <c r="I128" s="22">
        <v>6000</v>
      </c>
      <c r="J128" s="22">
        <v>6000</v>
      </c>
      <c r="K128" s="22">
        <v>6000</v>
      </c>
      <c r="L128" s="22">
        <v>6000</v>
      </c>
    </row>
    <row r="129" spans="1:12" ht="18.75" x14ac:dyDescent="0.2">
      <c r="B129" s="6" t="s">
        <v>6</v>
      </c>
      <c r="C129" s="8" t="s">
        <v>7</v>
      </c>
      <c r="D129" s="39">
        <v>24.9</v>
      </c>
      <c r="E129" s="22">
        <v>41.6</v>
      </c>
      <c r="F129" s="22">
        <f t="shared" ref="F129:L129" si="5">F128/F124*100</f>
        <v>29.629629629629626</v>
      </c>
      <c r="G129" s="22">
        <f t="shared" si="5"/>
        <v>34.782608695652172</v>
      </c>
      <c r="H129" s="22">
        <f t="shared" si="5"/>
        <v>34.782608695652172</v>
      </c>
      <c r="I129" s="22">
        <f t="shared" si="5"/>
        <v>40</v>
      </c>
      <c r="J129" s="22">
        <f t="shared" si="5"/>
        <v>40</v>
      </c>
      <c r="K129" s="22">
        <f t="shared" si="5"/>
        <v>40</v>
      </c>
      <c r="L129" s="22">
        <f t="shared" si="5"/>
        <v>40</v>
      </c>
    </row>
    <row r="130" spans="1:12" ht="37.5" x14ac:dyDescent="0.2">
      <c r="B130" s="6" t="s">
        <v>112</v>
      </c>
      <c r="C130" s="4" t="s">
        <v>113</v>
      </c>
      <c r="D130" s="41">
        <v>23.9</v>
      </c>
      <c r="E130" s="32">
        <v>24.2</v>
      </c>
      <c r="F130" s="32">
        <v>24.25</v>
      </c>
      <c r="G130" s="32">
        <v>24.3</v>
      </c>
      <c r="H130" s="32">
        <v>24.3</v>
      </c>
      <c r="I130" s="32">
        <v>24.3</v>
      </c>
      <c r="J130" s="32">
        <v>24.3</v>
      </c>
      <c r="K130" s="32">
        <v>24.3</v>
      </c>
      <c r="L130" s="32">
        <v>24.3</v>
      </c>
    </row>
    <row r="131" spans="1:12" ht="56.25" x14ac:dyDescent="0.2">
      <c r="B131" s="42" t="s">
        <v>114</v>
      </c>
      <c r="C131" s="43" t="s">
        <v>2</v>
      </c>
      <c r="D131" s="44">
        <v>934</v>
      </c>
      <c r="E131" s="45">
        <v>1037.8</v>
      </c>
      <c r="F131" s="45">
        <v>1280.5999999999999</v>
      </c>
      <c r="G131" s="45">
        <v>1372.8</v>
      </c>
      <c r="H131" s="45">
        <v>1372.8</v>
      </c>
      <c r="I131" s="45">
        <v>1444.2</v>
      </c>
      <c r="J131" s="45">
        <v>1442.2</v>
      </c>
      <c r="K131" s="45">
        <v>1519.3</v>
      </c>
      <c r="L131" s="45">
        <v>1519.3</v>
      </c>
    </row>
    <row r="132" spans="1:12" ht="37.5" x14ac:dyDescent="0.2">
      <c r="A132" s="51"/>
      <c r="B132" s="7" t="s">
        <v>115</v>
      </c>
      <c r="C132" s="8" t="s">
        <v>7</v>
      </c>
      <c r="D132" s="39">
        <v>100</v>
      </c>
      <c r="E132" s="22">
        <v>100</v>
      </c>
      <c r="F132" s="22">
        <v>100</v>
      </c>
      <c r="G132" s="22">
        <v>100</v>
      </c>
      <c r="H132" s="22">
        <v>100</v>
      </c>
      <c r="I132" s="22">
        <v>100</v>
      </c>
      <c r="J132" s="22">
        <v>100</v>
      </c>
      <c r="K132" s="22">
        <v>100</v>
      </c>
      <c r="L132" s="22">
        <v>100</v>
      </c>
    </row>
    <row r="133" spans="1:12" ht="18.75" x14ac:dyDescent="0.3">
      <c r="A133" s="51"/>
      <c r="B133" s="55"/>
      <c r="C133" s="55"/>
      <c r="D133" s="55"/>
      <c r="E133" s="56"/>
      <c r="F133" s="52" t="s">
        <v>156</v>
      </c>
      <c r="G133" s="53"/>
      <c r="H133" s="54"/>
      <c r="I133" s="48"/>
      <c r="J133" s="48"/>
      <c r="K133" s="48"/>
      <c r="L133" s="48"/>
    </row>
    <row r="134" spans="1:12" ht="0.75" customHeight="1" x14ac:dyDescent="0.2">
      <c r="A134" s="50"/>
      <c r="B134" s="49"/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8.75" x14ac:dyDescent="0.2">
      <c r="B135" s="47"/>
    </row>
    <row r="136" spans="1:12" ht="18.75" x14ac:dyDescent="0.2">
      <c r="B136" s="47"/>
    </row>
  </sheetData>
  <mergeCells count="14">
    <mergeCell ref="F133:H133"/>
    <mergeCell ref="B133:E133"/>
    <mergeCell ref="B2:L2"/>
    <mergeCell ref="B3:L3"/>
    <mergeCell ref="B4:L4"/>
    <mergeCell ref="B7:B9"/>
    <mergeCell ref="C7:C9"/>
    <mergeCell ref="E8:E9"/>
    <mergeCell ref="F8:F9"/>
    <mergeCell ref="D8:D9"/>
    <mergeCell ref="B5:L5"/>
    <mergeCell ref="G8:H8"/>
    <mergeCell ref="I8:J8"/>
    <mergeCell ref="K8:L8"/>
  </mergeCells>
  <phoneticPr fontId="5" type="noConversion"/>
  <pageMargins left="0.19685039370078741" right="0.19685039370078741" top="0.39370078740157483" bottom="0.19685039370078741" header="0" footer="0"/>
  <pageSetup paperSize="9" scale="5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BikonyaUP</cp:lastModifiedBy>
  <cp:lastPrinted>2016-11-29T11:26:11Z</cp:lastPrinted>
  <dcterms:created xsi:type="dcterms:W3CDTF">2013-05-25T16:45:04Z</dcterms:created>
  <dcterms:modified xsi:type="dcterms:W3CDTF">2017-01-19T11:02:25Z</dcterms:modified>
</cp:coreProperties>
</file>