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5" windowWidth="14805" windowHeight="6510" activeTab="0"/>
  </bookViews>
  <sheets>
    <sheet name="прил 3" sheetId="1" r:id="rId1"/>
  </sheets>
  <definedNames>
    <definedName name="_xlnm._FilterDatabase" localSheetId="0" hidden="1">'прил 3'!$A$7:$G$628</definedName>
    <definedName name="_xlnm.Print_Titles" localSheetId="0">'прил 3'!$6:$6</definedName>
    <definedName name="_xlnm.Print_Area" localSheetId="0">'прил 3'!$A$1:$AE$631</definedName>
  </definedNames>
  <calcPr fullCalcOnLoad="1"/>
</workbook>
</file>

<file path=xl/sharedStrings.xml><?xml version="1.0" encoding="utf-8"?>
<sst xmlns="http://schemas.openxmlformats.org/spreadsheetml/2006/main" count="1311" uniqueCount="217">
  <si>
    <t/>
  </si>
  <si>
    <t>Наименование</t>
  </si>
  <si>
    <t>ГРБС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</si>
  <si>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</si>
  <si>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</si>
  <si>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</si>
  <si>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</si>
  <si>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</si>
  <si>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</si>
  <si>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</si>
  <si>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</si>
  <si>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</si>
  <si>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</si>
  <si>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</si>
  <si>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</si>
  <si>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</si>
  <si>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</si>
  <si>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</si>
  <si>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</si>
  <si>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</si>
  <si>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</si>
  <si>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</si>
  <si>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</si>
  <si>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</si>
  <si>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</si>
  <si>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</si>
  <si>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</si>
  <si>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</si>
  <si>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</si>
  <si>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</si>
  <si>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</si>
  <si>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</si>
  <si>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</si>
  <si>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</si>
  <si>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</si>
  <si>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</si>
  <si>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</si>
  <si>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</si>
  <si>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</si>
  <si>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</si>
  <si>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</si>
  <si>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Финансовое обеспечение получения дошкольного образования в дошкольных образовательных организациях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</si>
  <si>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</si>
  <si>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</si>
  <si>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</si>
  <si>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</si>
  <si>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</si>
  <si>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</si>
  <si>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</si>
  <si>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</si>
  <si>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</si>
  <si>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</si>
  <si>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</si>
  <si>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</si>
  <si>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</si>
  <si>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</si>
  <si>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</si>
  <si>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</si>
  <si>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</si>
  <si>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</si>
  <si>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</si>
  <si>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</si>
  <si>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</si>
  <si>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</si>
  <si>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Условно утвержденные расходы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</si>
  <si>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</si>
  <si>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</si>
  <si>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</si>
  <si>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</si>
  <si>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</si>
  <si>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Повышение безопасности дорожного движения в городском округе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</si>
  <si>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</si>
  <si>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</si>
  <si>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Ведомственная целевая программа "Развитие физической культуры и спорта в г. Клинцы на 2012-2014 гг."</t>
  </si>
  <si>
    <t>Оценка имущества, признание прав и урегулирование отношений по государственной и муниципальной собственности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</si>
  <si>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</si>
  <si>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</si>
  <si>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Ведомственная целевая программа "Развитие системы образования г. Клинцы" (2012-2016 гг.)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</si>
  <si>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</si>
  <si>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</si>
  <si>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</si>
  <si>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</si>
  <si>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</si>
  <si>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</si>
  <si>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</si>
  <si>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О2</t>
  </si>
  <si>
    <t>О3</t>
  </si>
  <si>
    <t>О4</t>
  </si>
  <si>
    <t>О7</t>
  </si>
  <si>
    <t>О8</t>
  </si>
  <si>
    <t>Муниципальная программа «Переселение граждан из аварийного жилищного фонда на территории городского округа «город Клинцы Брянской области» (2013-2015 годы)</t>
  </si>
  <si>
    <t>О9</t>
  </si>
  <si>
    <t>Непрограммная деятельность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</si>
  <si>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</si>
  <si>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 xml:space="preserve">Обслуживание государственного (муниципального) внутреннего долга </t>
  </si>
  <si>
    <t>Итого:</t>
  </si>
  <si>
    <t>В.В. Беляй</t>
  </si>
  <si>
    <t>О6</t>
  </si>
  <si>
    <t>Обеспечение населения чистой питьевой водой</t>
  </si>
  <si>
    <t>Муниципальная программа «Обеспечение жильем молодых семей на 2014-2015 годы»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</si>
  <si>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</si>
  <si>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</si>
  <si>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</si>
  <si>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</si>
  <si>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</si>
  <si>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"Развитие культуры и сохранение культурного наследия города Клинцы на 2012-2014 годы"</t>
  </si>
  <si>
    <t>Субсидии бюджетным учреждениям на иные цели</t>
  </si>
  <si>
    <t>Профилактика терроризма и экстремизма на территории городского округа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</si>
  <si>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</si>
  <si>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</si>
  <si>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</si>
  <si>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</si>
  <si>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</si>
  <si>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</si>
  <si>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Изменения 23 01 2014</t>
  </si>
  <si>
    <t>Изменения 12 02 2014</t>
  </si>
  <si>
    <t>Изменения 12 03 2014</t>
  </si>
  <si>
    <t>Изменения 04 2014</t>
  </si>
  <si>
    <t xml:space="preserve">        Мероприятия по проведению оздоровительной компании детей</t>
  </si>
  <si>
    <t>О1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</si>
  <si>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</si>
  <si>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18 07 2014</t>
  </si>
  <si>
    <t>06 08 2014</t>
  </si>
  <si>
    <t>10 09 2014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</si>
  <si>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</si>
  <si>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Обеспечение мероприятий по капитальному ремонту многоквартирных домов за счет средств бюджетов субъектов Российской Федерации</t>
  </si>
  <si>
    <t>Молодежь города Клинцы</t>
  </si>
  <si>
    <t>Подпрограмма «Обеспечение функционирования системы образования г. Клинцы» (2015- 2020 годы)</t>
  </si>
  <si>
    <t>Обеспечение функционирования системы образования</t>
  </si>
  <si>
    <t>Субсидии некоммерческим организациям (за исключением государственных (муниципальных) учреждений)</t>
  </si>
  <si>
    <t>Реализация полномочий исполнительного органа местного самоуправления городского округа "город Клинцы Брянской области" (2015-2020 годы)</t>
  </si>
  <si>
    <t>Подпрограмма "Выполнение функций Клинцовской городской администрации" (2015 - 2020 годы)</t>
  </si>
  <si>
    <t>Подпрограмма "Содействие реализации полномочий в сфере  защита населения и территории городского округа от чрезвычайных ситуаций" (2015-2020 годы)</t>
  </si>
  <si>
    <t>Муниципальная программа «Управление муниципальной собственностью городского округа «город Клинцы Брянской области» (2015-2020 годы)</t>
  </si>
  <si>
    <t>Муниципальная программа «Совершенствование системы образования г. Клинцы» (2015-2020 годы)</t>
  </si>
  <si>
    <t>Подпрограмма «Реализация образовательных программ» (2015 – 2020 годы)</t>
  </si>
  <si>
    <t>Подпрограмма «Управление в сфере образования» (2015- 2020 годы)</t>
  </si>
  <si>
    <t>Муниципальная программа «Управление муниципальными финансами городского округа «город Клинцы Брянской области» (2015-2020 годы)</t>
  </si>
  <si>
    <t>Муниципальная программа «Чистая вода» на территории городского округа «город Клинцы Брянской области» (2014-2020 годы)</t>
  </si>
  <si>
    <t>Муниципальная программа «Энергосбережение и повышение энергетической эффективности на территории городского округа «город Клинцы Брянской области» (2014-2020 годы)</t>
  </si>
  <si>
    <t>Муниципальная программа "Молодежь города Клинцы на 2015-2018 годы"</t>
  </si>
  <si>
    <t>Ведомственная целевая программа "Развитие физической культуры и спорта в г. Клинцы на 2015-2017 гг."</t>
  </si>
  <si>
    <t>Муниципальная программа «Повышение безопасности дорожного движения в городском округе «город Клинцы Брянской области» в 2014-2020 годах»</t>
  </si>
  <si>
    <t>Муниципальная программа "Профилактика терроризма и экстремизма в муниципальном образовании городской округ "город Клинцы Брянской области" на 2013-2020 годы</t>
  </si>
  <si>
    <t>Мероприятия по переселению граждан из аварийного жилищного фонда на территории городского округа</t>
  </si>
  <si>
    <t>Обеспечение деятельности Главы Клинцовской городской администрации</t>
  </si>
  <si>
    <t>Обеспечение деятельности учреждений, оказывающих услуги в сфере культуры - МБУ Дом культуры</t>
  </si>
  <si>
    <t>Обеспечение деятельности учреждений, оказывающих услуги в сфере культуры - МБУК "Центр культуры и досуга "Современник"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</si>
  <si>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</si>
  <si>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</si>
  <si>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</si>
  <si>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</si>
  <si>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</si>
  <si>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</si>
  <si>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</si>
  <si>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</si>
  <si>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</si>
  <si>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</si>
  <si>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</si>
  <si>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Обеспечение деятельности общеобразовательных организаций - Отдел образования Клинцовской городской администрации</t>
  </si>
  <si>
    <t>Обеспечение деятельности подведомственных учреждений дополнительного образования - МБОУ ДОД "Детская музыкальная школа им. Е.М. Беляева"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</si>
  <si>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</si>
  <si>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</si>
  <si>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</si>
  <si>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Обеспечение деятельности подведомственных учреждений дополнительного образования- учреждения по внешкольной работе с детьми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</si>
  <si>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</si>
  <si>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</si>
  <si>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Ежемесячная доплата к муниципальной пенсии муниципальным служащим,  дополнительное пенсионное обеспечение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</si>
  <si>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</si>
  <si>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Субсидии на организацию транспортного обслуживания населения автомобильным пассажирским транспортом в городском сообщении</t>
  </si>
  <si>
    <t>Ведомственная целевая программа "Развитие культуры и сохранение культурного наследия города Клинцы на 2015-2017 гг."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</si>
  <si>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</si>
  <si>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</si>
  <si>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Резервный фонд Клинцовской городской администрации</t>
  </si>
  <si>
    <t>Софинансирование объектов капитальных вложений муниципальной собственности</t>
  </si>
  <si>
    <t xml:space="preserve"> Бюджетные инвестиции в объекты капитального строительства государственной (муниципальной) собственности</t>
  </si>
  <si>
    <t>Многофункциональный центр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</si>
  <si>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</si>
  <si>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</si>
  <si>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Прочая закупка товаров, работ и услуг для государственных (муниципальных) нужд</t>
  </si>
  <si>
    <t>Закупка товаров, работ и услуг в целях капитального ремонта  государственного (муниципального) имущества</t>
  </si>
  <si>
    <t>Прочие расходы в области жилищного хозяйства</t>
  </si>
  <si>
    <t xml:space="preserve">        Мероприятия в области коммунального хозяйства</t>
  </si>
  <si>
    <t xml:space="preserve">        Повышение качества и доступности предоставления государственных и муниципальных услуг</t>
  </si>
  <si>
    <t xml:space="preserve">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</si>
  <si>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>Обеспечение пожарной безопасности</t>
  </si>
  <si>
    <t xml:space="preserve">        Ведомственная целевая программа "Пожарная безопасность на 2013-2015 годы".</t>
  </si>
  <si>
    <t xml:space="preserve"> </t>
  </si>
  <si>
    <t xml:space="preserve">        Обеспечение мероприятий по переселению граждан из аварийного жилищного фонда за счет средств бюджетов субъектов Российской Федерации</t>
  </si>
  <si>
    <t xml:space="preserve">        Совершенствование системы профилактики правонарушений и усиление борьбы с преступностью
</t>
  </si>
  <si>
    <t>Контольно-счетная палата города Клинцы</t>
  </si>
  <si>
    <t>Клинцовский городской Совет народных депутатов</t>
  </si>
  <si>
    <t xml:space="preserve">        Дополнительные меры государственной поддержки обучающихся</t>
  </si>
  <si>
    <t>Прочие расходы в области жилищно-коммунального хозяйства</t>
  </si>
  <si>
    <t>Ведомственная целевая программа "Охрана окружающей среды на территории городского округа город Клинцы на 2013-2015 годы"</t>
  </si>
  <si>
    <t xml:space="preserve">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</t>
  </si>
  <si>
    <t>17 06 2015</t>
  </si>
  <si>
    <t>Отдельные мероприятия по развитию образования</t>
  </si>
  <si>
    <t>Мероприяти по проведению оздоровительной компании детей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</si>
  <si>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 органов местного самоуправления либо должностных лиц этихв органов, а также в результате деятельности казенных учреждений</t>
  </si>
  <si>
    <t>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</si>
  <si>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 xml:space="preserve">Исполнение судебных актов </t>
  </si>
  <si>
    <t xml:space="preserve">Организация и проведение выборов и референдумов </t>
  </si>
  <si>
    <t xml:space="preserve">        Мероприятия по пэтапному внедрению Всероссийского физкультурно-спортивного комплекса "Готов к труду и обороне в Брянской области"</t>
  </si>
  <si>
    <t xml:space="preserve">        Мероприятия по поэтапному внедрению Всероссийского физкультурно-спортивного комплекса "Готов к труду и обороне"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</si>
  <si>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 xml:space="preserve">       Отчет об исполнении  расходов  бюджета городского округа по целевым статьям
      (муниципальным программам и непрограммным направлениям деятельности), группам видов расходов за 1-ое полугодие 2015 года</t>
  </si>
  <si>
    <t>Утверждено 2015 год</t>
  </si>
  <si>
    <t>Изменение бюджетных ассигнований 24 12 2014</t>
  </si>
  <si>
    <t>Изменение бюджетных ассигнований 28 01 2015</t>
  </si>
  <si>
    <t xml:space="preserve">Изменение бюджетных ассигнований </t>
  </si>
  <si>
    <t xml:space="preserve">Изменение бюджетных ассигнований 15 04 2015 </t>
  </si>
  <si>
    <t xml:space="preserve">Изменение бюджетных ассигнований 29 04 2015 </t>
  </si>
  <si>
    <t>Процент кассового исполнения к уточненным назначениям</t>
  </si>
  <si>
    <t>Уточненный план на 1-ое июля 2015 года</t>
  </si>
  <si>
    <t>Исполнено на   1-ое июля 2015 года</t>
  </si>
  <si>
    <t>Подпрограмма "Создание многофункционального центра предоставления муниципальных услуг" (2014-2016 годы)</t>
  </si>
  <si>
    <t>Приложение 3 к постановлению Клинцовской городской администрации от     29.07.2015 №   2478  "Обутверждении отчета об исполнении бюджета городского округа за 1-ое полугодие 2015 года"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</si>
</sst>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6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62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Arial Cyr"/>
      <family val="0"/>
    </font>
    <font>
      <b/>
      <sz val="8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theme="0"/>
      <name val="Times New Roman"/>
      <family val="1"/>
    </font>
    <font>
      <sz val="8"/>
      <color theme="4"/>
      <name val="Times New Roman"/>
      <family val="1"/>
    </font>
    <font>
      <b/>
      <sz val="8"/>
      <color rgb="FFFF0000"/>
      <name val="Times New Roman"/>
      <family val="1"/>
    </font>
    <font>
      <sz val="8"/>
      <color rgb="FF000000"/>
      <name val="Arial Cyr"/>
      <family val="0"/>
    </font>
    <font>
      <b/>
      <sz val="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4" fillId="3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87">
    <xf numFmtId="0" fontId="0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" fillId="34" borderId="10" xfId="0" applyFont="1" applyFill="1" applyBorder="1" applyAlignment="1">
      <alignment horizontal="justify" vertical="top"/>
    </xf>
    <xf numFmtId="4" fontId="3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5" fillId="30" borderId="10" xfId="54" applyFont="1" applyFill="1" applyBorder="1" applyAlignment="1">
      <alignment vertical="top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top" wrapText="1"/>
    </xf>
    <xf numFmtId="0" fontId="2" fillId="34" borderId="0" xfId="0" applyFont="1" applyFill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2" fillId="34" borderId="0" xfId="0" applyFont="1" applyFill="1" applyAlignment="1">
      <alignment horizontal="right" vertical="top" wrapText="1"/>
    </xf>
    <xf numFmtId="0" fontId="6" fillId="30" borderId="10" xfId="53" applyFont="1" applyFill="1" applyBorder="1" applyAlignment="1">
      <alignment horizontal="left" vertical="top" wrapText="1"/>
      <protection/>
    </xf>
    <xf numFmtId="4" fontId="7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Alignment="1">
      <alignment vertical="top" wrapText="1"/>
    </xf>
    <xf numFmtId="0" fontId="8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" fontId="58" fillId="0" borderId="10" xfId="0" applyNumberFormat="1" applyFont="1" applyFill="1" applyBorder="1" applyAlignment="1">
      <alignment vertical="center" wrapText="1"/>
    </xf>
    <xf numFmtId="4" fontId="59" fillId="34" borderId="10" xfId="0" applyNumberFormat="1" applyFont="1" applyFill="1" applyBorder="1" applyAlignment="1">
      <alignment horizontal="right" vertical="center" wrapText="1"/>
    </xf>
    <xf numFmtId="4" fontId="57" fillId="0" borderId="10" xfId="0" applyNumberFormat="1" applyFont="1" applyFill="1" applyBorder="1" applyAlignment="1">
      <alignment horizontal="right" vertical="center" wrapText="1"/>
    </xf>
    <xf numFmtId="4" fontId="57" fillId="34" borderId="10" xfId="0" applyNumberFormat="1" applyFont="1" applyFill="1" applyBorder="1" applyAlignment="1">
      <alignment horizontal="right" vertical="center" wrapText="1"/>
    </xf>
    <xf numFmtId="4" fontId="60" fillId="0" borderId="10" xfId="0" applyNumberFormat="1" applyFont="1" applyFill="1" applyBorder="1" applyAlignment="1">
      <alignment vertical="center" wrapText="1"/>
    </xf>
    <xf numFmtId="4" fontId="60" fillId="34" borderId="10" xfId="0" applyNumberFormat="1" applyFont="1" applyFill="1" applyBorder="1" applyAlignment="1">
      <alignment horizontal="right" vertical="center" wrapText="1"/>
    </xf>
    <xf numFmtId="4" fontId="60" fillId="0" borderId="10" xfId="0" applyNumberFormat="1" applyFont="1" applyFill="1" applyBorder="1" applyAlignment="1">
      <alignment horizontal="right" vertical="center" wrapText="1"/>
    </xf>
    <xf numFmtId="4" fontId="61" fillId="0" borderId="10" xfId="0" applyNumberFormat="1" applyFont="1" applyFill="1" applyBorder="1" applyAlignment="1">
      <alignment horizontal="right" vertical="center" wrapText="1"/>
    </xf>
    <xf numFmtId="4" fontId="57" fillId="0" borderId="10" xfId="0" applyNumberFormat="1" applyFont="1" applyFill="1" applyBorder="1" applyAlignment="1">
      <alignment vertical="center" wrapText="1"/>
    </xf>
    <xf numFmtId="0" fontId="58" fillId="34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vertical="top" wrapText="1"/>
    </xf>
    <xf numFmtId="0" fontId="6" fillId="30" borderId="10" xfId="0" applyFont="1" applyFill="1" applyBorder="1" applyAlignment="1">
      <alignment vertical="top" wrapText="1"/>
    </xf>
    <xf numFmtId="0" fontId="6" fillId="30" borderId="10" xfId="54" applyFont="1" applyFill="1" applyBorder="1" applyAlignment="1">
      <alignment vertical="top" wrapText="1"/>
      <protection/>
    </xf>
    <xf numFmtId="4" fontId="2" fillId="34" borderId="10" xfId="0" applyNumberFormat="1" applyFont="1" applyFill="1" applyBorder="1" applyAlignment="1">
      <alignment vertical="center" wrapText="1"/>
    </xf>
    <xf numFmtId="0" fontId="62" fillId="30" borderId="10" xfId="54" applyFont="1" applyFill="1" applyBorder="1" applyAlignment="1">
      <alignment vertical="top" wrapText="1"/>
      <protection/>
    </xf>
    <xf numFmtId="4" fontId="59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63" fillId="34" borderId="10" xfId="0" applyNumberFormat="1" applyFont="1" applyFill="1" applyBorder="1" applyAlignment="1">
      <alignment horizontal="right" vertical="center" wrapText="1"/>
    </xf>
    <xf numFmtId="4" fontId="59" fillId="0" borderId="10" xfId="0" applyNumberFormat="1" applyFont="1" applyFill="1" applyBorder="1" applyAlignment="1">
      <alignment vertical="center" wrapText="1"/>
    </xf>
    <xf numFmtId="0" fontId="10" fillId="3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center" wrapText="1"/>
    </xf>
    <xf numFmtId="0" fontId="58" fillId="0" borderId="0" xfId="0" applyFont="1" applyAlignment="1">
      <alignment wrapText="1"/>
    </xf>
    <xf numFmtId="0" fontId="58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631"/>
  <sheetViews>
    <sheetView tabSelected="1" view="pageBreakPreview" zoomScale="142" zoomScaleNormal="70" zoomScaleSheetLayoutView="142" zoomScalePageLayoutView="0" workbookViewId="0" topLeftCell="A611">
      <selection activeCell="E3" sqref="E3"/>
    </sheetView>
  </sheetViews>
  <sheetFormatPr defaultColWidth="9.33203125" defaultRowHeight="12.75"/>
  <cols>
    <col min="1" max="1" width="39.83203125" style="37" customWidth="1"/>
    <col min="2" max="2" width="4.5" style="37" customWidth="1"/>
    <col min="3" max="3" width="3.33203125" style="37" customWidth="1"/>
    <col min="4" max="4" width="5" style="37" customWidth="1"/>
    <col min="5" max="5" width="4.83203125" style="37" customWidth="1"/>
    <col min="6" max="6" width="7.33203125" style="44" customWidth="1"/>
    <col min="7" max="7" width="13.83203125" style="44" hidden="1" customWidth="1"/>
    <col min="8" max="10" width="12.66015625" style="1" hidden="1" customWidth="1"/>
    <col min="11" max="11" width="12.33203125" style="1" hidden="1" customWidth="1"/>
    <col min="12" max="12" width="10.83203125" style="1" hidden="1" customWidth="1"/>
    <col min="13" max="13" width="12.33203125" style="1" hidden="1" customWidth="1"/>
    <col min="14" max="14" width="12.66015625" style="1" hidden="1" customWidth="1"/>
    <col min="15" max="15" width="12.33203125" style="1" hidden="1" customWidth="1"/>
    <col min="16" max="16" width="12.66015625" style="1" hidden="1" customWidth="1"/>
    <col min="17" max="17" width="12.33203125" style="1" hidden="1" customWidth="1"/>
    <col min="18" max="18" width="13.83203125" style="45" customWidth="1"/>
    <col min="19" max="19" width="13.5" style="37" hidden="1" customWidth="1"/>
    <col min="20" max="20" width="12.66015625" style="37" hidden="1" customWidth="1"/>
    <col min="21" max="21" width="13.5" style="37" hidden="1" customWidth="1"/>
    <col min="22" max="23" width="13.83203125" style="37" hidden="1" customWidth="1"/>
    <col min="24" max="25" width="13.5" style="37" hidden="1" customWidth="1"/>
    <col min="26" max="26" width="13.83203125" style="37" bestFit="1" customWidth="1"/>
    <col min="27" max="28" width="13.5" style="37" hidden="1" customWidth="1"/>
    <col min="29" max="29" width="13.83203125" style="1" bestFit="1" customWidth="1"/>
    <col min="30" max="30" width="13.5" style="1" hidden="1" customWidth="1"/>
    <col min="31" max="31" width="13.83203125" style="1" bestFit="1" customWidth="1"/>
    <col min="32" max="32" width="13.16015625" style="37" customWidth="1"/>
    <col min="33" max="16384" width="9.33203125" style="37" customWidth="1"/>
  </cols>
  <sheetData>
    <row r="2" spans="2:30" ht="50.25" customHeight="1">
      <c r="B2" s="64"/>
      <c r="C2" s="65"/>
      <c r="D2" s="65"/>
      <c r="E2" s="82" t="s">
        <v>216</v>
      </c>
      <c r="F2" s="82"/>
      <c r="G2" s="82"/>
      <c r="H2" s="82"/>
      <c r="I2" s="82"/>
      <c r="J2" s="82"/>
      <c r="K2" s="82"/>
      <c r="L2" s="82"/>
      <c r="M2" s="82"/>
      <c r="N2" s="82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  <c r="Z2" s="84"/>
      <c r="AA2" s="84"/>
      <c r="AB2" s="84"/>
      <c r="AC2" s="84"/>
      <c r="AD2" s="50"/>
    </row>
    <row r="3" spans="1:26" ht="13.5" customHeight="1">
      <c r="A3" s="71"/>
      <c r="B3" s="71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31" ht="33" customHeight="1">
      <c r="A4" s="85" t="s">
        <v>205</v>
      </c>
      <c r="B4" s="85"/>
      <c r="C4" s="85"/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4"/>
      <c r="Y4" s="84"/>
      <c r="Z4" s="84"/>
      <c r="AA4" s="84"/>
      <c r="AB4" s="84"/>
      <c r="AC4" s="84"/>
      <c r="AD4" s="84"/>
      <c r="AE4" s="84"/>
    </row>
    <row r="5" spans="1:31" ht="12" thickBot="1">
      <c r="A5" s="81"/>
      <c r="B5" s="81"/>
      <c r="C5" s="81"/>
      <c r="D5" s="81"/>
      <c r="E5" s="81"/>
      <c r="F5" s="81"/>
      <c r="G5" s="81"/>
      <c r="AC5" s="51"/>
      <c r="AD5" s="51"/>
      <c r="AE5" s="51"/>
    </row>
    <row r="6" spans="1:31" ht="60.75" thickBot="1">
      <c r="A6" s="15" t="s">
        <v>1</v>
      </c>
      <c r="B6" s="15" t="s">
        <v>81</v>
      </c>
      <c r="C6" s="15" t="s">
        <v>82</v>
      </c>
      <c r="D6" s="15" t="s">
        <v>2</v>
      </c>
      <c r="E6" s="15" t="s">
        <v>83</v>
      </c>
      <c r="F6" s="15" t="s">
        <v>3</v>
      </c>
      <c r="G6" s="15" t="s">
        <v>4</v>
      </c>
      <c r="H6" s="2" t="s">
        <v>114</v>
      </c>
      <c r="I6" s="2" t="s">
        <v>115</v>
      </c>
      <c r="J6" s="2" t="s">
        <v>116</v>
      </c>
      <c r="K6" s="2" t="s">
        <v>117</v>
      </c>
      <c r="L6" s="2"/>
      <c r="M6" s="2"/>
      <c r="N6" s="2"/>
      <c r="O6" s="9" t="s">
        <v>121</v>
      </c>
      <c r="P6" s="9" t="s">
        <v>122</v>
      </c>
      <c r="Q6" s="9" t="s">
        <v>123</v>
      </c>
      <c r="R6" s="73" t="s">
        <v>206</v>
      </c>
      <c r="S6" s="74" t="s">
        <v>207</v>
      </c>
      <c r="T6" s="74" t="s">
        <v>208</v>
      </c>
      <c r="U6" s="74" t="s">
        <v>209</v>
      </c>
      <c r="V6" s="74" t="s">
        <v>210</v>
      </c>
      <c r="W6" s="74" t="s">
        <v>211</v>
      </c>
      <c r="X6" s="74" t="s">
        <v>196</v>
      </c>
      <c r="Y6" s="74" t="s">
        <v>209</v>
      </c>
      <c r="Z6" s="75" t="s">
        <v>213</v>
      </c>
      <c r="AA6" s="76"/>
      <c r="AB6" s="76"/>
      <c r="AC6" s="77" t="s">
        <v>214</v>
      </c>
      <c r="AD6" s="76"/>
      <c r="AE6" s="73" t="s">
        <v>212</v>
      </c>
    </row>
    <row r="7" spans="1:31" ht="11.25">
      <c r="A7" s="15" t="s">
        <v>5</v>
      </c>
      <c r="B7" s="15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16" t="s">
        <v>11</v>
      </c>
      <c r="H7" s="2"/>
      <c r="I7" s="2"/>
      <c r="J7" s="2"/>
      <c r="K7" s="2"/>
      <c r="L7" s="2"/>
      <c r="M7" s="2"/>
      <c r="N7" s="2"/>
      <c r="O7" s="2"/>
      <c r="P7" s="2"/>
      <c r="Q7" s="2"/>
      <c r="R7" s="46"/>
      <c r="S7" s="17"/>
      <c r="T7" s="17"/>
      <c r="U7" s="17"/>
      <c r="V7" s="17"/>
      <c r="W7" s="17"/>
      <c r="X7" s="17"/>
      <c r="Y7" s="17"/>
      <c r="Z7" s="17"/>
      <c r="AA7" s="17"/>
      <c r="AB7" s="17"/>
      <c r="AC7" s="21"/>
      <c r="AD7" s="21"/>
      <c r="AE7" s="21"/>
    </row>
    <row r="8" spans="1:32" ht="42">
      <c r="A8" s="18" t="s">
        <v>130</v>
      </c>
      <c r="B8" s="19" t="s">
        <v>12</v>
      </c>
      <c r="C8" s="19"/>
      <c r="D8" s="19"/>
      <c r="E8" s="19"/>
      <c r="F8" s="20"/>
      <c r="G8" s="21" t="e">
        <f>G9+G253</f>
        <v>#REF!</v>
      </c>
      <c r="H8" s="2"/>
      <c r="I8" s="2"/>
      <c r="J8" s="2"/>
      <c r="K8" s="2"/>
      <c r="L8" s="2"/>
      <c r="M8" s="2"/>
      <c r="N8" s="2"/>
      <c r="O8" s="2"/>
      <c r="P8" s="2"/>
      <c r="Q8" s="2"/>
      <c r="R8" s="47">
        <f>R9+R253</f>
        <v>156310187.67000002</v>
      </c>
      <c r="S8" s="21"/>
      <c r="T8" s="21"/>
      <c r="U8" s="21"/>
      <c r="V8" s="21"/>
      <c r="W8" s="21"/>
      <c r="X8" s="21"/>
      <c r="Y8" s="21"/>
      <c r="Z8" s="47">
        <f>Z9+Z253+Z246+Z273</f>
        <v>193413339.01</v>
      </c>
      <c r="AA8" s="47">
        <f>AA9+AA253+AA246+AA273</f>
        <v>0</v>
      </c>
      <c r="AB8" s="47">
        <f>AB9+AB253+AB246+AB273</f>
        <v>0</v>
      </c>
      <c r="AC8" s="47">
        <f>AC9+AC253+AC246+AC273</f>
        <v>68323430.64</v>
      </c>
      <c r="AD8" s="47">
        <f>AD9+AD253+AD246+AD273</f>
        <v>0</v>
      </c>
      <c r="AE8" s="47">
        <f>AC8/Z8*100</f>
        <v>35.32508718877321</v>
      </c>
      <c r="AF8" s="1"/>
    </row>
    <row r="9" spans="1:32" ht="31.5">
      <c r="A9" s="22" t="s">
        <v>131</v>
      </c>
      <c r="B9" s="19" t="s">
        <v>12</v>
      </c>
      <c r="C9" s="19">
        <v>1</v>
      </c>
      <c r="D9" s="23"/>
      <c r="E9" s="23"/>
      <c r="F9" s="24"/>
      <c r="G9" s="21" t="e">
        <f>G10</f>
        <v>#REF!</v>
      </c>
      <c r="H9" s="2"/>
      <c r="I9" s="2"/>
      <c r="J9" s="2"/>
      <c r="K9" s="2"/>
      <c r="L9" s="2"/>
      <c r="M9" s="2"/>
      <c r="N9" s="2"/>
      <c r="O9" s="2"/>
      <c r="P9" s="2"/>
      <c r="Q9" s="2"/>
      <c r="R9" s="47">
        <f>R10</f>
        <v>145450902.67000002</v>
      </c>
      <c r="S9" s="21"/>
      <c r="T9" s="21"/>
      <c r="U9" s="21"/>
      <c r="V9" s="21"/>
      <c r="W9" s="21"/>
      <c r="X9" s="21"/>
      <c r="Y9" s="21"/>
      <c r="Z9" s="47">
        <f>Z10+Z201+Z214+Z219+Z206+Z210+Z231</f>
        <v>167268539.31</v>
      </c>
      <c r="AA9" s="47">
        <f>AA10+AA201+AA214+AA219+AA206+AA210</f>
        <v>0</v>
      </c>
      <c r="AB9" s="47">
        <f>AB10+AB201+AB214+AB219+AB206+AB210</f>
        <v>0</v>
      </c>
      <c r="AC9" s="47">
        <f>AC10+AC201+AC214+AC219+AC206+AC210+AC231</f>
        <v>63680115.519999996</v>
      </c>
      <c r="AD9" s="47"/>
      <c r="AE9" s="47">
        <f aca="true" t="shared" si="0" ref="AE9:AE72">AC9/Z9*100</f>
        <v>38.07058744142027</v>
      </c>
      <c r="AF9" s="1"/>
    </row>
    <row r="10" spans="1:32" ht="11.25">
      <c r="A10" s="22" t="s">
        <v>48</v>
      </c>
      <c r="B10" s="19" t="s">
        <v>12</v>
      </c>
      <c r="C10" s="19">
        <v>1</v>
      </c>
      <c r="D10" s="19">
        <v>902</v>
      </c>
      <c r="E10" s="23"/>
      <c r="F10" s="24"/>
      <c r="G10" s="21" t="e">
        <f>G11+G16+G38+G42+G46+G50+G54+#REF!+#REF!+G66+G73+G76+#REF!+G97+#REF!+G106+G110+G114+G118+#REF!+#REF!+G128+G136+#REF!+G140+G161+#REF!+G165+G169+G179+G186+G197</f>
        <v>#REF!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47">
        <f>R11+R16+R38+R42+R46+R50+R54+R66+R73+R76+R80+R97+R102+R106+R110+R114+R118+R128+R136+R140+R161+R165+R169+R179+R186+R197</f>
        <v>145450902.67000002</v>
      </c>
      <c r="S10" s="21"/>
      <c r="T10" s="21"/>
      <c r="U10" s="21"/>
      <c r="V10" s="21"/>
      <c r="W10" s="21"/>
      <c r="X10" s="21"/>
      <c r="Y10" s="21"/>
      <c r="Z10" s="47">
        <f>Z11+Z16+Z38+Z42+Z46+Z50+Z54+Z66+Z73+Z76+Z80+Z97+Z102+Z106+Z110+Z114+Z118+Z128+Z136+Z140+Z161+Z165+Z169+Z179+Z186+Z197+Z58+Z62+Z93+Z84+Z87+Z122+Z125</f>
        <v>152449764.45000002</v>
      </c>
      <c r="AA10" s="47">
        <f>AA11+AA16+AA38+AA42+AA46+AA50+AA54+AA66+AA73+AA76+AA80+AA97+AA102+AA106+AA110+AA114+AA118+AA128+AA136+AA140+AA161+AA165+AA169+AA179+AA186+AA197+AA58+AA62+AA93+AA84+AA87+AA122+AA125</f>
        <v>0</v>
      </c>
      <c r="AB10" s="47">
        <f>AB11+AB16+AB38+AB42+AB46+AB50+AB54+AB66+AB73+AB76+AB80+AB97+AB102+AB106+AB110+AB114+AB118+AB128+AB136+AB140+AB161+AB165+AB169+AB179+AB186+AB197+AB58+AB62+AB93+AB84+AB87+AB122+AB125</f>
        <v>0</v>
      </c>
      <c r="AC10" s="47">
        <f>AC11+AC16+AC38+AC42+AC46+AC50+AC54+AC66+AC73+AC76+AC80+AC97+AC102+AC106+AC110+AC114+AC118+AC128+AC136+AC140+AC161+AC165+AC169+AC179+AC186+AC197+AC58+AC62+AC93+AC84+AC87+AC122+AC125</f>
        <v>62850322.419999994</v>
      </c>
      <c r="AD10" s="47"/>
      <c r="AE10" s="47">
        <f t="shared" si="0"/>
        <v>41.22690687437135</v>
      </c>
      <c r="AF10" s="1"/>
    </row>
    <row r="11" spans="1:32" ht="22.5">
      <c r="A11" s="3" t="s">
        <v>145</v>
      </c>
      <c r="B11" s="15" t="s">
        <v>12</v>
      </c>
      <c r="C11" s="15">
        <v>1</v>
      </c>
      <c r="D11" s="15">
        <v>902</v>
      </c>
      <c r="E11" s="15">
        <v>1001</v>
      </c>
      <c r="F11" s="25"/>
      <c r="G11" s="8">
        <f>G12</f>
        <v>1228146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33">
        <f>R12</f>
        <v>1217164</v>
      </c>
      <c r="S11" s="8"/>
      <c r="T11" s="8"/>
      <c r="U11" s="8"/>
      <c r="V11" s="8"/>
      <c r="W11" s="8"/>
      <c r="X11" s="8"/>
      <c r="Y11" s="8"/>
      <c r="Z11" s="33">
        <f aca="true" t="shared" si="1" ref="Z11:AC12">Z12</f>
        <v>1173776.15</v>
      </c>
      <c r="AA11" s="33">
        <f t="shared" si="1"/>
        <v>0</v>
      </c>
      <c r="AB11" s="33">
        <f t="shared" si="1"/>
        <v>0</v>
      </c>
      <c r="AC11" s="33">
        <f t="shared" si="1"/>
        <v>485071.11</v>
      </c>
      <c r="AD11" s="33"/>
      <c r="AE11" s="47">
        <f t="shared" si="0"/>
        <v>41.32569144465919</v>
      </c>
      <c r="AF11" s="1"/>
    </row>
    <row r="12" spans="1:32" ht="67.5">
      <c r="A12" s="3" t="s">
        <v>13</v>
      </c>
      <c r="B12" s="15" t="s">
        <v>12</v>
      </c>
      <c r="C12" s="15">
        <v>1</v>
      </c>
      <c r="D12" s="15">
        <v>902</v>
      </c>
      <c r="E12" s="15">
        <v>1001</v>
      </c>
      <c r="F12" s="16">
        <v>100</v>
      </c>
      <c r="G12" s="8">
        <f>G13</f>
        <v>1228146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33">
        <f>R13</f>
        <v>1217164</v>
      </c>
      <c r="S12" s="8"/>
      <c r="T12" s="8"/>
      <c r="U12" s="8"/>
      <c r="V12" s="8"/>
      <c r="W12" s="8"/>
      <c r="X12" s="8"/>
      <c r="Y12" s="8"/>
      <c r="Z12" s="33">
        <f t="shared" si="1"/>
        <v>1173776.15</v>
      </c>
      <c r="AA12" s="33"/>
      <c r="AB12" s="33"/>
      <c r="AC12" s="33">
        <f t="shared" si="1"/>
        <v>485071.11</v>
      </c>
      <c r="AD12" s="33"/>
      <c r="AE12" s="47">
        <f t="shared" si="0"/>
        <v>41.32569144465919</v>
      </c>
      <c r="AF12" s="1"/>
    </row>
    <row r="13" spans="1:32" ht="22.5">
      <c r="A13" s="3" t="s">
        <v>15</v>
      </c>
      <c r="B13" s="15" t="s">
        <v>12</v>
      </c>
      <c r="C13" s="15">
        <v>1</v>
      </c>
      <c r="D13" s="15">
        <v>902</v>
      </c>
      <c r="E13" s="15">
        <v>1001</v>
      </c>
      <c r="F13" s="16">
        <v>120</v>
      </c>
      <c r="G13" s="8">
        <f>G14+G15</f>
        <v>1228146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33">
        <f>R14+R15</f>
        <v>1217164</v>
      </c>
      <c r="S13" s="8"/>
      <c r="T13" s="8"/>
      <c r="U13" s="8"/>
      <c r="V13" s="8"/>
      <c r="W13" s="8"/>
      <c r="X13" s="8"/>
      <c r="Y13" s="8"/>
      <c r="Z13" s="33">
        <f>Z14+Z15</f>
        <v>1173776.15</v>
      </c>
      <c r="AA13" s="33"/>
      <c r="AB13" s="33"/>
      <c r="AC13" s="33">
        <f>AC14+AC15</f>
        <v>485071.11</v>
      </c>
      <c r="AD13" s="33"/>
      <c r="AE13" s="47">
        <f t="shared" si="0"/>
        <v>41.32569144465919</v>
      </c>
      <c r="AF13" s="1"/>
    </row>
    <row r="14" spans="1:32" ht="33.75">
      <c r="A14" s="3" t="s">
        <v>78</v>
      </c>
      <c r="B14" s="15" t="s">
        <v>12</v>
      </c>
      <c r="C14" s="15">
        <v>1</v>
      </c>
      <c r="D14" s="15">
        <v>902</v>
      </c>
      <c r="E14" s="15">
        <v>1001</v>
      </c>
      <c r="F14" s="16">
        <v>121</v>
      </c>
      <c r="G14" s="8">
        <v>1196916</v>
      </c>
      <c r="H14" s="2">
        <v>2173</v>
      </c>
      <c r="I14" s="2"/>
      <c r="J14" s="2"/>
      <c r="K14" s="2"/>
      <c r="L14" s="2"/>
      <c r="M14" s="2"/>
      <c r="N14" s="2"/>
      <c r="O14" s="2"/>
      <c r="P14" s="2"/>
      <c r="Q14" s="2"/>
      <c r="R14" s="33">
        <v>1183840</v>
      </c>
      <c r="S14" s="8"/>
      <c r="T14" s="8"/>
      <c r="U14" s="8">
        <v>0</v>
      </c>
      <c r="V14" s="8">
        <v>-10063.85</v>
      </c>
      <c r="W14" s="8"/>
      <c r="X14" s="8"/>
      <c r="Y14" s="8"/>
      <c r="Z14" s="33">
        <f>R14+S14+U14+V14</f>
        <v>1173776.15</v>
      </c>
      <c r="AA14" s="33"/>
      <c r="AB14" s="33"/>
      <c r="AC14" s="57">
        <v>485071.11</v>
      </c>
      <c r="AD14" s="8"/>
      <c r="AE14" s="47">
        <f t="shared" si="0"/>
        <v>41.32569144465919</v>
      </c>
      <c r="AF14" s="1"/>
    </row>
    <row r="15" spans="1:32" ht="33.75">
      <c r="A15" s="3" t="s">
        <v>65</v>
      </c>
      <c r="B15" s="15" t="s">
        <v>12</v>
      </c>
      <c r="C15" s="15">
        <v>1</v>
      </c>
      <c r="D15" s="15">
        <v>902</v>
      </c>
      <c r="E15" s="15">
        <v>1001</v>
      </c>
      <c r="F15" s="16">
        <v>122</v>
      </c>
      <c r="G15" s="8">
        <v>31230</v>
      </c>
      <c r="H15" s="2"/>
      <c r="I15" s="2"/>
      <c r="J15" s="2"/>
      <c r="K15" s="2"/>
      <c r="L15" s="2"/>
      <c r="M15" s="2"/>
      <c r="N15" s="2"/>
      <c r="O15" s="2">
        <v>2094</v>
      </c>
      <c r="P15" s="2"/>
      <c r="Q15" s="2"/>
      <c r="R15" s="33">
        <v>33324</v>
      </c>
      <c r="S15" s="8"/>
      <c r="T15" s="8"/>
      <c r="U15" s="8">
        <v>0</v>
      </c>
      <c r="V15" s="8">
        <v>-33324</v>
      </c>
      <c r="W15" s="8"/>
      <c r="X15" s="8"/>
      <c r="Y15" s="8"/>
      <c r="Z15" s="56">
        <f>R15+S15+U15+V15</f>
        <v>0</v>
      </c>
      <c r="AA15" s="56"/>
      <c r="AB15" s="56"/>
      <c r="AC15" s="70">
        <v>0</v>
      </c>
      <c r="AD15" s="70"/>
      <c r="AE15" s="47" t="s">
        <v>187</v>
      </c>
      <c r="AF15" s="1"/>
    </row>
    <row r="16" spans="1:32" ht="33.75">
      <c r="A16" s="26" t="s">
        <v>66</v>
      </c>
      <c r="B16" s="15" t="s">
        <v>12</v>
      </c>
      <c r="C16" s="15">
        <v>1</v>
      </c>
      <c r="D16" s="15">
        <v>902</v>
      </c>
      <c r="E16" s="15">
        <v>1004</v>
      </c>
      <c r="F16" s="25"/>
      <c r="G16" s="8">
        <f>G17+G21+G24</f>
        <v>38384226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33">
        <f>R17+R21+R24</f>
        <v>41565122</v>
      </c>
      <c r="S16" s="8"/>
      <c r="T16" s="8"/>
      <c r="U16" s="8"/>
      <c r="V16" s="8"/>
      <c r="W16" s="8"/>
      <c r="X16" s="8"/>
      <c r="Y16" s="8"/>
      <c r="Z16" s="33">
        <f>Z17+Z21+Z24</f>
        <v>39907631.95</v>
      </c>
      <c r="AA16" s="33">
        <f>AA17+AA21+AA24</f>
        <v>0</v>
      </c>
      <c r="AB16" s="33">
        <f>AB17+AB21+AB24</f>
        <v>0</v>
      </c>
      <c r="AC16" s="33">
        <f>AC17+AC21+AC24</f>
        <v>19094016.06</v>
      </c>
      <c r="AD16" s="33"/>
      <c r="AE16" s="47">
        <f t="shared" si="0"/>
        <v>47.84552509635942</v>
      </c>
      <c r="AF16" s="1"/>
    </row>
    <row r="17" spans="1:32" ht="67.5">
      <c r="A17" s="3" t="s">
        <v>13</v>
      </c>
      <c r="B17" s="15" t="s">
        <v>12</v>
      </c>
      <c r="C17" s="15">
        <v>1</v>
      </c>
      <c r="D17" s="15">
        <v>902</v>
      </c>
      <c r="E17" s="15">
        <v>1004</v>
      </c>
      <c r="F17" s="16" t="s">
        <v>14</v>
      </c>
      <c r="G17" s="8">
        <f>G18</f>
        <v>30232880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33">
        <f>R18</f>
        <v>31697774</v>
      </c>
      <c r="S17" s="8"/>
      <c r="T17" s="8"/>
      <c r="U17" s="8"/>
      <c r="V17" s="8"/>
      <c r="W17" s="8"/>
      <c r="X17" s="8"/>
      <c r="Y17" s="8"/>
      <c r="Z17" s="33">
        <f>Z18</f>
        <v>30969178.41</v>
      </c>
      <c r="AA17" s="33"/>
      <c r="AB17" s="33"/>
      <c r="AC17" s="33">
        <f>AC18</f>
        <v>14585940.83</v>
      </c>
      <c r="AD17" s="33"/>
      <c r="AE17" s="47">
        <f t="shared" si="0"/>
        <v>47.098249223460755</v>
      </c>
      <c r="AF17" s="1"/>
    </row>
    <row r="18" spans="1:32" ht="22.5">
      <c r="A18" s="3" t="s">
        <v>15</v>
      </c>
      <c r="B18" s="15" t="s">
        <v>12</v>
      </c>
      <c r="C18" s="15">
        <v>1</v>
      </c>
      <c r="D18" s="15">
        <v>902</v>
      </c>
      <c r="E18" s="15">
        <v>1004</v>
      </c>
      <c r="F18" s="16" t="s">
        <v>16</v>
      </c>
      <c r="G18" s="8">
        <f>G19+G20</f>
        <v>30232880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33">
        <f>R19+R20</f>
        <v>31697774</v>
      </c>
      <c r="S18" s="8"/>
      <c r="T18" s="8"/>
      <c r="U18" s="8"/>
      <c r="V18" s="8"/>
      <c r="W18" s="8"/>
      <c r="X18" s="8"/>
      <c r="Y18" s="8"/>
      <c r="Z18" s="33">
        <f>Z19+Z20</f>
        <v>30969178.41</v>
      </c>
      <c r="AA18" s="33"/>
      <c r="AB18" s="33"/>
      <c r="AC18" s="33">
        <f>AC19+AC20</f>
        <v>14585940.83</v>
      </c>
      <c r="AD18" s="33"/>
      <c r="AE18" s="47">
        <f t="shared" si="0"/>
        <v>47.098249223460755</v>
      </c>
      <c r="AF18" s="1"/>
    </row>
    <row r="19" spans="1:32" ht="33.75">
      <c r="A19" s="3" t="s">
        <v>78</v>
      </c>
      <c r="B19" s="15" t="s">
        <v>12</v>
      </c>
      <c r="C19" s="15">
        <v>1</v>
      </c>
      <c r="D19" s="15">
        <v>902</v>
      </c>
      <c r="E19" s="15">
        <v>1004</v>
      </c>
      <c r="F19" s="16">
        <v>121</v>
      </c>
      <c r="G19" s="8">
        <v>29296800</v>
      </c>
      <c r="H19" s="2">
        <v>13747</v>
      </c>
      <c r="I19" s="2"/>
      <c r="J19" s="2"/>
      <c r="K19" s="2">
        <v>0</v>
      </c>
      <c r="L19" s="2"/>
      <c r="M19" s="2">
        <v>16600.5</v>
      </c>
      <c r="N19" s="2"/>
      <c r="O19" s="2"/>
      <c r="P19" s="2"/>
      <c r="Q19" s="2">
        <v>400000</v>
      </c>
      <c r="R19" s="33">
        <v>30578082</v>
      </c>
      <c r="S19" s="8"/>
      <c r="T19" s="8"/>
      <c r="U19" s="8">
        <v>-312570</v>
      </c>
      <c r="V19" s="8">
        <v>-19537.59</v>
      </c>
      <c r="W19" s="8"/>
      <c r="X19" s="8">
        <v>-644366</v>
      </c>
      <c r="Y19" s="8">
        <v>-51850</v>
      </c>
      <c r="Z19" s="33">
        <v>29601608.41</v>
      </c>
      <c r="AA19" s="33"/>
      <c r="AB19" s="33"/>
      <c r="AC19" s="57">
        <v>14243851.83</v>
      </c>
      <c r="AD19" s="8"/>
      <c r="AE19" s="47">
        <f t="shared" si="0"/>
        <v>48.11850637544462</v>
      </c>
      <c r="AF19" s="1"/>
    </row>
    <row r="20" spans="1:32" ht="33.75">
      <c r="A20" s="3" t="s">
        <v>65</v>
      </c>
      <c r="B20" s="15" t="s">
        <v>12</v>
      </c>
      <c r="C20" s="15">
        <v>1</v>
      </c>
      <c r="D20" s="15">
        <v>902</v>
      </c>
      <c r="E20" s="15">
        <v>1004</v>
      </c>
      <c r="F20" s="16">
        <v>122</v>
      </c>
      <c r="G20" s="8">
        <v>936080</v>
      </c>
      <c r="H20" s="2"/>
      <c r="I20" s="2"/>
      <c r="J20" s="2"/>
      <c r="K20" s="2">
        <v>0</v>
      </c>
      <c r="L20" s="2"/>
      <c r="M20" s="2"/>
      <c r="N20" s="2"/>
      <c r="O20" s="2">
        <v>1047</v>
      </c>
      <c r="P20" s="2"/>
      <c r="Q20" s="2">
        <v>149241</v>
      </c>
      <c r="R20" s="33">
        <v>1119692</v>
      </c>
      <c r="S20" s="8"/>
      <c r="T20" s="8"/>
      <c r="U20" s="8">
        <v>312570</v>
      </c>
      <c r="V20" s="8">
        <v>-64692</v>
      </c>
      <c r="W20" s="8"/>
      <c r="X20" s="8"/>
      <c r="Y20" s="8"/>
      <c r="Z20" s="33">
        <f>R20+S20+U20+V20</f>
        <v>1367570</v>
      </c>
      <c r="AA20" s="33"/>
      <c r="AB20" s="33"/>
      <c r="AC20" s="57">
        <v>342089</v>
      </c>
      <c r="AD20" s="8"/>
      <c r="AE20" s="47">
        <f t="shared" si="0"/>
        <v>25.014368551518384</v>
      </c>
      <c r="AF20" s="1"/>
    </row>
    <row r="21" spans="1:32" ht="22.5">
      <c r="A21" s="3" t="s">
        <v>17</v>
      </c>
      <c r="B21" s="15" t="s">
        <v>12</v>
      </c>
      <c r="C21" s="15">
        <v>1</v>
      </c>
      <c r="D21" s="15">
        <v>902</v>
      </c>
      <c r="E21" s="15">
        <v>1004</v>
      </c>
      <c r="F21" s="16">
        <v>200</v>
      </c>
      <c r="G21" s="8">
        <f>G22</f>
        <v>7536346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33">
        <f>R22</f>
        <v>9260432</v>
      </c>
      <c r="S21" s="8"/>
      <c r="T21" s="8"/>
      <c r="U21" s="8"/>
      <c r="V21" s="8"/>
      <c r="W21" s="8"/>
      <c r="X21" s="8"/>
      <c r="Y21" s="8"/>
      <c r="Z21" s="33">
        <f>Z22+Z23</f>
        <v>8331537.540000001</v>
      </c>
      <c r="AA21" s="33"/>
      <c r="AB21" s="33"/>
      <c r="AC21" s="33">
        <f>AC22+AC23</f>
        <v>4267137.46</v>
      </c>
      <c r="AD21" s="33"/>
      <c r="AE21" s="47">
        <f t="shared" si="0"/>
        <v>51.21668647009421</v>
      </c>
      <c r="AF21" s="1"/>
    </row>
    <row r="22" spans="1:32" ht="33.75">
      <c r="A22" s="3" t="s">
        <v>19</v>
      </c>
      <c r="B22" s="15" t="s">
        <v>12</v>
      </c>
      <c r="C22" s="15">
        <v>1</v>
      </c>
      <c r="D22" s="15">
        <v>902</v>
      </c>
      <c r="E22" s="15">
        <v>1004</v>
      </c>
      <c r="F22" s="16">
        <v>240</v>
      </c>
      <c r="G22" s="8">
        <v>7536346</v>
      </c>
      <c r="H22" s="2"/>
      <c r="I22" s="2">
        <v>4800</v>
      </c>
      <c r="J22" s="2"/>
      <c r="K22" s="2"/>
      <c r="L22" s="2"/>
      <c r="M22" s="2"/>
      <c r="N22" s="2"/>
      <c r="O22" s="2"/>
      <c r="P22" s="2">
        <v>855847</v>
      </c>
      <c r="Q22" s="2">
        <v>699549.38</v>
      </c>
      <c r="R22" s="33">
        <v>9260432</v>
      </c>
      <c r="S22" s="8">
        <v>-668553.87</v>
      </c>
      <c r="T22" s="8"/>
      <c r="U22" s="8">
        <v>-8591878.13</v>
      </c>
      <c r="V22" s="8"/>
      <c r="W22" s="8"/>
      <c r="X22" s="8"/>
      <c r="Y22" s="8"/>
      <c r="Z22" s="56">
        <f>R22+S22+U22</f>
        <v>0</v>
      </c>
      <c r="AA22" s="33"/>
      <c r="AB22" s="33"/>
      <c r="AC22" s="8"/>
      <c r="AD22" s="8"/>
      <c r="AE22" s="47" t="s">
        <v>187</v>
      </c>
      <c r="AF22" s="1"/>
    </row>
    <row r="23" spans="1:32" ht="22.5">
      <c r="A23" s="13" t="s">
        <v>179</v>
      </c>
      <c r="B23" s="15" t="s">
        <v>12</v>
      </c>
      <c r="C23" s="15">
        <v>1</v>
      </c>
      <c r="D23" s="15">
        <v>902</v>
      </c>
      <c r="E23" s="15">
        <v>1004</v>
      </c>
      <c r="F23" s="16">
        <v>244</v>
      </c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33"/>
      <c r="S23" s="8"/>
      <c r="T23" s="8"/>
      <c r="U23" s="8">
        <v>8591878.13</v>
      </c>
      <c r="V23" s="8">
        <v>-310340.59</v>
      </c>
      <c r="W23" s="8"/>
      <c r="X23" s="8"/>
      <c r="Y23" s="8">
        <v>50000</v>
      </c>
      <c r="Z23" s="33">
        <f>U23+V23+Y23</f>
        <v>8331537.540000001</v>
      </c>
      <c r="AA23" s="33"/>
      <c r="AB23" s="33"/>
      <c r="AC23" s="57">
        <v>4267137.46</v>
      </c>
      <c r="AD23" s="8"/>
      <c r="AE23" s="47">
        <f t="shared" si="0"/>
        <v>51.21668647009421</v>
      </c>
      <c r="AF23" s="1"/>
    </row>
    <row r="24" spans="1:32" ht="11.25">
      <c r="A24" s="3" t="s">
        <v>21</v>
      </c>
      <c r="B24" s="15" t="s">
        <v>12</v>
      </c>
      <c r="C24" s="15">
        <v>1</v>
      </c>
      <c r="D24" s="15">
        <v>902</v>
      </c>
      <c r="E24" s="15">
        <v>1004</v>
      </c>
      <c r="F24" s="16">
        <v>800</v>
      </c>
      <c r="G24" s="8">
        <f>G25</f>
        <v>615000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33">
        <f>R25</f>
        <v>606916</v>
      </c>
      <c r="S24" s="8"/>
      <c r="T24" s="8"/>
      <c r="U24" s="8"/>
      <c r="V24" s="8"/>
      <c r="W24" s="8"/>
      <c r="X24" s="8"/>
      <c r="Y24" s="8"/>
      <c r="Z24" s="33">
        <f>Z25</f>
        <v>606916</v>
      </c>
      <c r="AA24" s="33"/>
      <c r="AB24" s="33"/>
      <c r="AC24" s="33">
        <f>AC25</f>
        <v>240937.77000000002</v>
      </c>
      <c r="AD24" s="33"/>
      <c r="AE24" s="47">
        <f t="shared" si="0"/>
        <v>39.69870130298098</v>
      </c>
      <c r="AF24" s="1"/>
    </row>
    <row r="25" spans="1:32" ht="11.25">
      <c r="A25" s="3" t="s">
        <v>49</v>
      </c>
      <c r="B25" s="15" t="s">
        <v>12</v>
      </c>
      <c r="C25" s="15">
        <v>1</v>
      </c>
      <c r="D25" s="15">
        <v>902</v>
      </c>
      <c r="E25" s="15">
        <v>1004</v>
      </c>
      <c r="F25" s="16">
        <v>850</v>
      </c>
      <c r="G25" s="8">
        <f>G26+G27</f>
        <v>615000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33">
        <f>R26+R27</f>
        <v>606916</v>
      </c>
      <c r="S25" s="8"/>
      <c r="T25" s="8"/>
      <c r="U25" s="8"/>
      <c r="V25" s="8"/>
      <c r="W25" s="8"/>
      <c r="X25" s="8"/>
      <c r="Y25" s="8"/>
      <c r="Z25" s="33">
        <f>Z26+Z27</f>
        <v>606916</v>
      </c>
      <c r="AA25" s="33"/>
      <c r="AB25" s="33"/>
      <c r="AC25" s="33">
        <f>AC26+AC27</f>
        <v>240937.77000000002</v>
      </c>
      <c r="AD25" s="33"/>
      <c r="AE25" s="47">
        <f t="shared" si="0"/>
        <v>39.69870130298098</v>
      </c>
      <c r="AF25" s="1"/>
    </row>
    <row r="26" spans="1:32" ht="22.5">
      <c r="A26" s="3" t="s">
        <v>23</v>
      </c>
      <c r="B26" s="15" t="s">
        <v>12</v>
      </c>
      <c r="C26" s="15">
        <v>1</v>
      </c>
      <c r="D26" s="15">
        <v>902</v>
      </c>
      <c r="E26" s="15">
        <v>1004</v>
      </c>
      <c r="F26" s="16">
        <v>851</v>
      </c>
      <c r="G26" s="8">
        <v>510000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33">
        <v>510000</v>
      </c>
      <c r="S26" s="8"/>
      <c r="T26" s="8"/>
      <c r="U26" s="8"/>
      <c r="V26" s="8"/>
      <c r="W26" s="8"/>
      <c r="X26" s="8"/>
      <c r="Y26" s="8"/>
      <c r="Z26" s="33">
        <f>R26+S26</f>
        <v>510000</v>
      </c>
      <c r="AA26" s="33"/>
      <c r="AB26" s="33"/>
      <c r="AC26" s="57">
        <v>200281.94</v>
      </c>
      <c r="AD26" s="8"/>
      <c r="AE26" s="47">
        <f t="shared" si="0"/>
        <v>39.27096862745098</v>
      </c>
      <c r="AF26" s="1"/>
    </row>
    <row r="27" spans="1:32" ht="22.5">
      <c r="A27" s="3" t="s">
        <v>25</v>
      </c>
      <c r="B27" s="15" t="s">
        <v>12</v>
      </c>
      <c r="C27" s="15">
        <v>1</v>
      </c>
      <c r="D27" s="15">
        <v>902</v>
      </c>
      <c r="E27" s="15">
        <v>1004</v>
      </c>
      <c r="F27" s="16">
        <v>852</v>
      </c>
      <c r="G27" s="8">
        <v>105000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33">
        <v>96916</v>
      </c>
      <c r="S27" s="8"/>
      <c r="T27" s="8"/>
      <c r="U27" s="8"/>
      <c r="V27" s="8"/>
      <c r="W27" s="8"/>
      <c r="X27" s="8"/>
      <c r="Y27" s="8"/>
      <c r="Z27" s="33">
        <f>R27+S27</f>
        <v>96916</v>
      </c>
      <c r="AA27" s="33"/>
      <c r="AB27" s="33"/>
      <c r="AC27" s="57">
        <v>40655.83</v>
      </c>
      <c r="AD27" s="8"/>
      <c r="AE27" s="47">
        <f t="shared" si="0"/>
        <v>41.94955425316769</v>
      </c>
      <c r="AF27" s="1"/>
    </row>
    <row r="28" spans="1:32" ht="33.75" hidden="1">
      <c r="A28" s="3" t="s">
        <v>66</v>
      </c>
      <c r="B28" s="15" t="s">
        <v>12</v>
      </c>
      <c r="C28" s="15">
        <v>1</v>
      </c>
      <c r="D28" s="15">
        <v>902</v>
      </c>
      <c r="E28" s="15">
        <v>1004</v>
      </c>
      <c r="F28" s="16"/>
      <c r="G28" s="8">
        <f>G29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33">
        <f>R29</f>
        <v>0</v>
      </c>
      <c r="S28" s="8"/>
      <c r="T28" s="8"/>
      <c r="U28" s="8"/>
      <c r="V28" s="8"/>
      <c r="W28" s="8"/>
      <c r="X28" s="8"/>
      <c r="Y28" s="8"/>
      <c r="Z28" s="33">
        <f>Z29</f>
        <v>0</v>
      </c>
      <c r="AA28" s="33"/>
      <c r="AB28" s="33"/>
      <c r="AC28" s="8"/>
      <c r="AD28" s="8"/>
      <c r="AE28" s="47" t="e">
        <f t="shared" si="0"/>
        <v>#DIV/0!</v>
      </c>
      <c r="AF28" s="1"/>
    </row>
    <row r="29" spans="1:32" ht="67.5" hidden="1">
      <c r="A29" s="3" t="s">
        <v>13</v>
      </c>
      <c r="B29" s="15" t="s">
        <v>12</v>
      </c>
      <c r="C29" s="15">
        <v>1</v>
      </c>
      <c r="D29" s="15">
        <v>902</v>
      </c>
      <c r="E29" s="15">
        <v>1004</v>
      </c>
      <c r="F29" s="16">
        <v>100</v>
      </c>
      <c r="G29" s="8">
        <f>G30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33">
        <f>R30</f>
        <v>0</v>
      </c>
      <c r="S29" s="8"/>
      <c r="T29" s="8"/>
      <c r="U29" s="8"/>
      <c r="V29" s="8"/>
      <c r="W29" s="8"/>
      <c r="X29" s="8"/>
      <c r="Y29" s="8"/>
      <c r="Z29" s="33">
        <f>Z30</f>
        <v>0</v>
      </c>
      <c r="AA29" s="33"/>
      <c r="AB29" s="33"/>
      <c r="AC29" s="8"/>
      <c r="AD29" s="8"/>
      <c r="AE29" s="47" t="e">
        <f t="shared" si="0"/>
        <v>#DIV/0!</v>
      </c>
      <c r="AF29" s="1"/>
    </row>
    <row r="30" spans="1:32" ht="22.5" hidden="1">
      <c r="A30" s="3" t="s">
        <v>15</v>
      </c>
      <c r="B30" s="15" t="s">
        <v>12</v>
      </c>
      <c r="C30" s="15">
        <v>1</v>
      </c>
      <c r="D30" s="15">
        <v>902</v>
      </c>
      <c r="E30" s="15">
        <v>1004</v>
      </c>
      <c r="F30" s="16">
        <v>120</v>
      </c>
      <c r="G30" s="8">
        <f>G31+G32</f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33">
        <f>R31+R32</f>
        <v>0</v>
      </c>
      <c r="S30" s="8"/>
      <c r="T30" s="8"/>
      <c r="U30" s="8"/>
      <c r="V30" s="8"/>
      <c r="W30" s="8"/>
      <c r="X30" s="8"/>
      <c r="Y30" s="8"/>
      <c r="Z30" s="33">
        <f>Z31+Z32</f>
        <v>0</v>
      </c>
      <c r="AA30" s="33"/>
      <c r="AB30" s="33"/>
      <c r="AC30" s="8"/>
      <c r="AD30" s="8"/>
      <c r="AE30" s="47" t="e">
        <f t="shared" si="0"/>
        <v>#DIV/0!</v>
      </c>
      <c r="AF30" s="1"/>
    </row>
    <row r="31" spans="1:32" ht="33.75" hidden="1">
      <c r="A31" s="3" t="s">
        <v>78</v>
      </c>
      <c r="B31" s="15" t="s">
        <v>12</v>
      </c>
      <c r="C31" s="15">
        <v>1</v>
      </c>
      <c r="D31" s="15">
        <v>902</v>
      </c>
      <c r="E31" s="15">
        <v>1004</v>
      </c>
      <c r="F31" s="16">
        <v>121</v>
      </c>
      <c r="G31" s="8">
        <v>0</v>
      </c>
      <c r="H31" s="2"/>
      <c r="I31" s="2"/>
      <c r="J31" s="2"/>
      <c r="K31" s="2">
        <v>0</v>
      </c>
      <c r="L31" s="2"/>
      <c r="M31" s="2"/>
      <c r="N31" s="2"/>
      <c r="O31" s="2"/>
      <c r="P31" s="2"/>
      <c r="Q31" s="2"/>
      <c r="R31" s="33">
        <f>G31+H31+I31+J31+K31</f>
        <v>0</v>
      </c>
      <c r="S31" s="8"/>
      <c r="T31" s="8"/>
      <c r="U31" s="8"/>
      <c r="V31" s="8"/>
      <c r="W31" s="8"/>
      <c r="X31" s="8"/>
      <c r="Y31" s="8"/>
      <c r="Z31" s="33">
        <f>I31+J31+K31+L31+M31</f>
        <v>0</v>
      </c>
      <c r="AA31" s="33"/>
      <c r="AB31" s="33"/>
      <c r="AC31" s="8"/>
      <c r="AD31" s="8"/>
      <c r="AE31" s="47" t="e">
        <f t="shared" si="0"/>
        <v>#DIV/0!</v>
      </c>
      <c r="AF31" s="1"/>
    </row>
    <row r="32" spans="1:32" ht="33.75" hidden="1">
      <c r="A32" s="3" t="s">
        <v>65</v>
      </c>
      <c r="B32" s="15" t="s">
        <v>12</v>
      </c>
      <c r="C32" s="15">
        <v>1</v>
      </c>
      <c r="D32" s="15">
        <v>902</v>
      </c>
      <c r="E32" s="15">
        <v>1004</v>
      </c>
      <c r="F32" s="16">
        <v>122</v>
      </c>
      <c r="G32" s="8">
        <v>0</v>
      </c>
      <c r="H32" s="2"/>
      <c r="I32" s="2"/>
      <c r="J32" s="2"/>
      <c r="K32" s="2">
        <v>0</v>
      </c>
      <c r="L32" s="2"/>
      <c r="M32" s="2"/>
      <c r="N32" s="2"/>
      <c r="O32" s="2"/>
      <c r="P32" s="2"/>
      <c r="Q32" s="2"/>
      <c r="R32" s="33">
        <f>G32+H32+I32+J32+K32</f>
        <v>0</v>
      </c>
      <c r="S32" s="8"/>
      <c r="T32" s="8"/>
      <c r="U32" s="8"/>
      <c r="V32" s="8"/>
      <c r="W32" s="8"/>
      <c r="X32" s="8"/>
      <c r="Y32" s="8"/>
      <c r="Z32" s="33">
        <f>I32+J32+K32+L32+M32</f>
        <v>0</v>
      </c>
      <c r="AA32" s="33"/>
      <c r="AB32" s="33"/>
      <c r="AC32" s="8"/>
      <c r="AD32" s="8"/>
      <c r="AE32" s="47" t="e">
        <f t="shared" si="0"/>
        <v>#DIV/0!</v>
      </c>
      <c r="AF32" s="1"/>
    </row>
    <row r="33" spans="1:32" ht="33.75" hidden="1">
      <c r="A33" s="26" t="s">
        <v>66</v>
      </c>
      <c r="B33" s="15" t="s">
        <v>12</v>
      </c>
      <c r="C33" s="15">
        <v>1</v>
      </c>
      <c r="D33" s="15">
        <v>902</v>
      </c>
      <c r="E33" s="15">
        <v>1004</v>
      </c>
      <c r="F33" s="16"/>
      <c r="G33" s="8">
        <f>G34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33">
        <f>R34</f>
        <v>0</v>
      </c>
      <c r="S33" s="8"/>
      <c r="T33" s="8"/>
      <c r="U33" s="8"/>
      <c r="V33" s="8"/>
      <c r="W33" s="8"/>
      <c r="X33" s="8"/>
      <c r="Y33" s="8"/>
      <c r="Z33" s="33">
        <f>Z34</f>
        <v>0</v>
      </c>
      <c r="AA33" s="33"/>
      <c r="AB33" s="33"/>
      <c r="AC33" s="8"/>
      <c r="AD33" s="8"/>
      <c r="AE33" s="47" t="e">
        <f t="shared" si="0"/>
        <v>#DIV/0!</v>
      </c>
      <c r="AF33" s="1"/>
    </row>
    <row r="34" spans="1:32" ht="67.5" hidden="1">
      <c r="A34" s="3" t="s">
        <v>13</v>
      </c>
      <c r="B34" s="15" t="s">
        <v>12</v>
      </c>
      <c r="C34" s="15">
        <v>1</v>
      </c>
      <c r="D34" s="15">
        <v>902</v>
      </c>
      <c r="E34" s="27">
        <v>1004</v>
      </c>
      <c r="F34" s="16">
        <v>100</v>
      </c>
      <c r="G34" s="8">
        <f>G35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33">
        <f>R35</f>
        <v>0</v>
      </c>
      <c r="S34" s="8"/>
      <c r="T34" s="8"/>
      <c r="U34" s="8"/>
      <c r="V34" s="8"/>
      <c r="W34" s="8"/>
      <c r="X34" s="8"/>
      <c r="Y34" s="8"/>
      <c r="Z34" s="33">
        <f>Z35</f>
        <v>0</v>
      </c>
      <c r="AA34" s="33"/>
      <c r="AB34" s="33"/>
      <c r="AC34" s="8"/>
      <c r="AD34" s="8"/>
      <c r="AE34" s="47" t="e">
        <f t="shared" si="0"/>
        <v>#DIV/0!</v>
      </c>
      <c r="AF34" s="1"/>
    </row>
    <row r="35" spans="1:32" ht="22.5" hidden="1">
      <c r="A35" s="3" t="s">
        <v>15</v>
      </c>
      <c r="B35" s="15" t="s">
        <v>12</v>
      </c>
      <c r="C35" s="15">
        <v>1</v>
      </c>
      <c r="D35" s="15">
        <v>902</v>
      </c>
      <c r="E35" s="27">
        <v>1004</v>
      </c>
      <c r="F35" s="16">
        <v>120</v>
      </c>
      <c r="G35" s="8">
        <f>G36+G37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33">
        <f>R36+R37</f>
        <v>0</v>
      </c>
      <c r="S35" s="8"/>
      <c r="T35" s="8"/>
      <c r="U35" s="8"/>
      <c r="V35" s="8"/>
      <c r="W35" s="8"/>
      <c r="X35" s="8"/>
      <c r="Y35" s="8"/>
      <c r="Z35" s="33">
        <f>Z36+Z37</f>
        <v>0</v>
      </c>
      <c r="AA35" s="33"/>
      <c r="AB35" s="33"/>
      <c r="AC35" s="8"/>
      <c r="AD35" s="8"/>
      <c r="AE35" s="47" t="e">
        <f t="shared" si="0"/>
        <v>#DIV/0!</v>
      </c>
      <c r="AF35" s="1"/>
    </row>
    <row r="36" spans="1:32" ht="33.75" hidden="1">
      <c r="A36" s="3" t="s">
        <v>78</v>
      </c>
      <c r="B36" s="15" t="s">
        <v>12</v>
      </c>
      <c r="C36" s="15">
        <v>1</v>
      </c>
      <c r="D36" s="15">
        <v>902</v>
      </c>
      <c r="E36" s="27">
        <v>1004</v>
      </c>
      <c r="F36" s="16">
        <v>121</v>
      </c>
      <c r="G36" s="8">
        <v>0</v>
      </c>
      <c r="H36" s="2"/>
      <c r="I36" s="2"/>
      <c r="J36" s="2"/>
      <c r="K36" s="2">
        <v>0</v>
      </c>
      <c r="L36" s="2"/>
      <c r="M36" s="2"/>
      <c r="N36" s="2"/>
      <c r="O36" s="2"/>
      <c r="P36" s="2"/>
      <c r="Q36" s="2"/>
      <c r="R36" s="33">
        <f>G36+H36+I36+J36+K36</f>
        <v>0</v>
      </c>
      <c r="S36" s="8"/>
      <c r="T36" s="8"/>
      <c r="U36" s="8"/>
      <c r="V36" s="8"/>
      <c r="W36" s="8"/>
      <c r="X36" s="8"/>
      <c r="Y36" s="8"/>
      <c r="Z36" s="33">
        <f>I36+J36+K36+L36+M36</f>
        <v>0</v>
      </c>
      <c r="AA36" s="33"/>
      <c r="AB36" s="33"/>
      <c r="AC36" s="8"/>
      <c r="AD36" s="8"/>
      <c r="AE36" s="47" t="e">
        <f t="shared" si="0"/>
        <v>#DIV/0!</v>
      </c>
      <c r="AF36" s="1"/>
    </row>
    <row r="37" spans="1:32" ht="33.75" hidden="1">
      <c r="A37" s="3" t="s">
        <v>65</v>
      </c>
      <c r="B37" s="15" t="s">
        <v>12</v>
      </c>
      <c r="C37" s="15">
        <v>1</v>
      </c>
      <c r="D37" s="15">
        <v>902</v>
      </c>
      <c r="E37" s="27">
        <v>1004</v>
      </c>
      <c r="F37" s="16">
        <v>122</v>
      </c>
      <c r="G37" s="8">
        <v>0</v>
      </c>
      <c r="H37" s="2"/>
      <c r="I37" s="2"/>
      <c r="J37" s="2"/>
      <c r="K37" s="2">
        <v>0</v>
      </c>
      <c r="L37" s="2"/>
      <c r="M37" s="2"/>
      <c r="N37" s="2"/>
      <c r="O37" s="2"/>
      <c r="P37" s="2"/>
      <c r="Q37" s="2"/>
      <c r="R37" s="33">
        <f>G37+H37+I37+J37+K37</f>
        <v>0</v>
      </c>
      <c r="S37" s="8"/>
      <c r="T37" s="8"/>
      <c r="U37" s="8"/>
      <c r="V37" s="8"/>
      <c r="W37" s="8"/>
      <c r="X37" s="8"/>
      <c r="Y37" s="8"/>
      <c r="Z37" s="33">
        <f>I37+J37+K37+L37+M37</f>
        <v>0</v>
      </c>
      <c r="AA37" s="33"/>
      <c r="AB37" s="33"/>
      <c r="AC37" s="8"/>
      <c r="AD37" s="8"/>
      <c r="AE37" s="47" t="e">
        <f t="shared" si="0"/>
        <v>#DIV/0!</v>
      </c>
      <c r="AF37" s="1"/>
    </row>
    <row r="38" spans="1:32" ht="11.25">
      <c r="A38" s="3" t="s">
        <v>40</v>
      </c>
      <c r="B38" s="15" t="s">
        <v>12</v>
      </c>
      <c r="C38" s="15">
        <v>1</v>
      </c>
      <c r="D38" s="15">
        <v>902</v>
      </c>
      <c r="E38" s="15">
        <v>1019</v>
      </c>
      <c r="F38" s="25" t="s">
        <v>0</v>
      </c>
      <c r="G38" s="8">
        <f>G39</f>
        <v>9040000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33">
        <f>R39</f>
        <v>9015652</v>
      </c>
      <c r="S38" s="8"/>
      <c r="T38" s="8"/>
      <c r="U38" s="8"/>
      <c r="V38" s="8"/>
      <c r="W38" s="8"/>
      <c r="X38" s="8"/>
      <c r="Y38" s="8"/>
      <c r="Z38" s="33">
        <f>Z39</f>
        <v>8474912</v>
      </c>
      <c r="AA38" s="33">
        <f>AA39</f>
        <v>0</v>
      </c>
      <c r="AB38" s="33">
        <f>AB39</f>
        <v>0</v>
      </c>
      <c r="AC38" s="33">
        <f>AC39</f>
        <v>3925885.63</v>
      </c>
      <c r="AD38" s="33"/>
      <c r="AE38" s="47">
        <f t="shared" si="0"/>
        <v>46.32361527765716</v>
      </c>
      <c r="AF38" s="1"/>
    </row>
    <row r="39" spans="1:32" ht="33.75">
      <c r="A39" s="3" t="s">
        <v>80</v>
      </c>
      <c r="B39" s="15" t="s">
        <v>12</v>
      </c>
      <c r="C39" s="15">
        <v>1</v>
      </c>
      <c r="D39" s="15">
        <v>902</v>
      </c>
      <c r="E39" s="15">
        <v>1019</v>
      </c>
      <c r="F39" s="16" t="s">
        <v>27</v>
      </c>
      <c r="G39" s="8">
        <f>G40</f>
        <v>9040000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33">
        <f>R40</f>
        <v>9015652</v>
      </c>
      <c r="S39" s="8"/>
      <c r="T39" s="8"/>
      <c r="U39" s="8"/>
      <c r="V39" s="8"/>
      <c r="W39" s="8"/>
      <c r="X39" s="8"/>
      <c r="Y39" s="8"/>
      <c r="Z39" s="33">
        <f>Z40</f>
        <v>8474912</v>
      </c>
      <c r="AA39" s="33"/>
      <c r="AB39" s="33"/>
      <c r="AC39" s="33">
        <f>AC40</f>
        <v>3925885.63</v>
      </c>
      <c r="AD39" s="33"/>
      <c r="AE39" s="47">
        <f t="shared" si="0"/>
        <v>46.32361527765716</v>
      </c>
      <c r="AF39" s="1"/>
    </row>
    <row r="40" spans="1:32" ht="11.25">
      <c r="A40" s="3" t="s">
        <v>57</v>
      </c>
      <c r="B40" s="15" t="s">
        <v>12</v>
      </c>
      <c r="C40" s="15">
        <v>1</v>
      </c>
      <c r="D40" s="15">
        <v>902</v>
      </c>
      <c r="E40" s="15">
        <v>1019</v>
      </c>
      <c r="F40" s="16">
        <v>610</v>
      </c>
      <c r="G40" s="8">
        <f>G41</f>
        <v>9040000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33">
        <f>R41</f>
        <v>9015652</v>
      </c>
      <c r="S40" s="8"/>
      <c r="T40" s="8"/>
      <c r="U40" s="8"/>
      <c r="V40" s="8"/>
      <c r="W40" s="8"/>
      <c r="X40" s="8"/>
      <c r="Y40" s="8"/>
      <c r="Z40" s="33">
        <f>Z41</f>
        <v>8474912</v>
      </c>
      <c r="AA40" s="33"/>
      <c r="AB40" s="33"/>
      <c r="AC40" s="33">
        <f>AC41</f>
        <v>3925885.63</v>
      </c>
      <c r="AD40" s="33"/>
      <c r="AE40" s="47">
        <f t="shared" si="0"/>
        <v>46.32361527765716</v>
      </c>
      <c r="AF40" s="1"/>
    </row>
    <row r="41" spans="1:32" ht="56.25">
      <c r="A41" s="3" t="s">
        <v>28</v>
      </c>
      <c r="B41" s="15" t="s">
        <v>12</v>
      </c>
      <c r="C41" s="15">
        <v>1</v>
      </c>
      <c r="D41" s="15">
        <v>902</v>
      </c>
      <c r="E41" s="15">
        <v>1019</v>
      </c>
      <c r="F41" s="16" t="s">
        <v>29</v>
      </c>
      <c r="G41" s="8">
        <v>9040000</v>
      </c>
      <c r="H41" s="2"/>
      <c r="I41" s="2"/>
      <c r="J41" s="2"/>
      <c r="K41" s="2"/>
      <c r="L41" s="2"/>
      <c r="M41" s="2"/>
      <c r="N41" s="2"/>
      <c r="O41" s="2"/>
      <c r="P41" s="2"/>
      <c r="Q41" s="2">
        <v>112877</v>
      </c>
      <c r="R41" s="33">
        <v>9015652</v>
      </c>
      <c r="S41" s="8">
        <v>-32823.83</v>
      </c>
      <c r="T41" s="8"/>
      <c r="U41" s="8"/>
      <c r="V41" s="8">
        <v>-344603.17</v>
      </c>
      <c r="W41" s="8"/>
      <c r="X41" s="8">
        <v>-163313</v>
      </c>
      <c r="Y41" s="8"/>
      <c r="Z41" s="33">
        <f>R41+S41+V41+X41</f>
        <v>8474912</v>
      </c>
      <c r="AA41" s="33"/>
      <c r="AB41" s="33"/>
      <c r="AC41" s="57">
        <v>3925885.63</v>
      </c>
      <c r="AD41" s="8"/>
      <c r="AE41" s="47">
        <f t="shared" si="0"/>
        <v>46.32361527765716</v>
      </c>
      <c r="AF41" s="1"/>
    </row>
    <row r="42" spans="1:32" ht="33.75">
      <c r="A42" s="26" t="s">
        <v>146</v>
      </c>
      <c r="B42" s="15" t="s">
        <v>12</v>
      </c>
      <c r="C42" s="15">
        <v>1</v>
      </c>
      <c r="D42" s="15">
        <v>902</v>
      </c>
      <c r="E42" s="15">
        <v>1020</v>
      </c>
      <c r="F42" s="25" t="s">
        <v>0</v>
      </c>
      <c r="G42" s="8">
        <f>G43</f>
        <v>6166670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33">
        <f>R43</f>
        <v>6232076</v>
      </c>
      <c r="S42" s="8"/>
      <c r="T42" s="8"/>
      <c r="U42" s="8"/>
      <c r="V42" s="8"/>
      <c r="W42" s="8"/>
      <c r="X42" s="8"/>
      <c r="Y42" s="8"/>
      <c r="Z42" s="33">
        <f>Z43</f>
        <v>6120978</v>
      </c>
      <c r="AA42" s="33">
        <f>AA43</f>
        <v>0</v>
      </c>
      <c r="AB42" s="33">
        <f>AB43</f>
        <v>0</v>
      </c>
      <c r="AC42" s="33">
        <f>AC43</f>
        <v>3021850.96</v>
      </c>
      <c r="AD42" s="33"/>
      <c r="AE42" s="47">
        <f t="shared" si="0"/>
        <v>49.36876035169543</v>
      </c>
      <c r="AF42" s="1"/>
    </row>
    <row r="43" spans="1:32" ht="33.75">
      <c r="A43" s="3" t="s">
        <v>80</v>
      </c>
      <c r="B43" s="15" t="s">
        <v>12</v>
      </c>
      <c r="C43" s="15">
        <v>1</v>
      </c>
      <c r="D43" s="15">
        <v>902</v>
      </c>
      <c r="E43" s="15">
        <v>1020</v>
      </c>
      <c r="F43" s="16" t="s">
        <v>27</v>
      </c>
      <c r="G43" s="8">
        <f>G44</f>
        <v>6166670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33">
        <f>R44</f>
        <v>6232076</v>
      </c>
      <c r="S43" s="8"/>
      <c r="T43" s="8"/>
      <c r="U43" s="8"/>
      <c r="V43" s="8"/>
      <c r="W43" s="8"/>
      <c r="X43" s="8"/>
      <c r="Y43" s="8"/>
      <c r="Z43" s="33">
        <f>Z44</f>
        <v>6120978</v>
      </c>
      <c r="AA43" s="33"/>
      <c r="AB43" s="33"/>
      <c r="AC43" s="33">
        <f>AC44</f>
        <v>3021850.96</v>
      </c>
      <c r="AD43" s="33"/>
      <c r="AE43" s="47">
        <f t="shared" si="0"/>
        <v>49.36876035169543</v>
      </c>
      <c r="AF43" s="1"/>
    </row>
    <row r="44" spans="1:32" ht="11.25">
      <c r="A44" s="3" t="s">
        <v>57</v>
      </c>
      <c r="B44" s="15" t="s">
        <v>12</v>
      </c>
      <c r="C44" s="15">
        <v>1</v>
      </c>
      <c r="D44" s="15">
        <v>902</v>
      </c>
      <c r="E44" s="15">
        <v>1020</v>
      </c>
      <c r="F44" s="16">
        <v>610</v>
      </c>
      <c r="G44" s="8">
        <f>G45</f>
        <v>6166670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33">
        <f>R45</f>
        <v>6232076</v>
      </c>
      <c r="S44" s="8"/>
      <c r="T44" s="8"/>
      <c r="U44" s="8"/>
      <c r="V44" s="8"/>
      <c r="W44" s="8"/>
      <c r="X44" s="8"/>
      <c r="Y44" s="8"/>
      <c r="Z44" s="33">
        <f>Z45</f>
        <v>6120978</v>
      </c>
      <c r="AA44" s="33"/>
      <c r="AB44" s="33"/>
      <c r="AC44" s="33">
        <f>AC45</f>
        <v>3021850.96</v>
      </c>
      <c r="AD44" s="33"/>
      <c r="AE44" s="47">
        <f t="shared" si="0"/>
        <v>49.36876035169543</v>
      </c>
      <c r="AF44" s="1"/>
    </row>
    <row r="45" spans="1:32" ht="56.25">
      <c r="A45" s="3" t="s">
        <v>28</v>
      </c>
      <c r="B45" s="15" t="s">
        <v>12</v>
      </c>
      <c r="C45" s="15">
        <v>1</v>
      </c>
      <c r="D45" s="15">
        <v>902</v>
      </c>
      <c r="E45" s="15">
        <v>1020</v>
      </c>
      <c r="F45" s="16" t="s">
        <v>29</v>
      </c>
      <c r="G45" s="8">
        <v>6166670</v>
      </c>
      <c r="H45" s="2"/>
      <c r="I45" s="2"/>
      <c r="J45" s="2"/>
      <c r="K45" s="2"/>
      <c r="L45" s="2"/>
      <c r="M45" s="2"/>
      <c r="N45" s="2"/>
      <c r="O45" s="2"/>
      <c r="P45" s="2"/>
      <c r="Q45" s="2">
        <v>13709</v>
      </c>
      <c r="R45" s="33">
        <v>6232076</v>
      </c>
      <c r="S45" s="8"/>
      <c r="T45" s="8"/>
      <c r="U45" s="8"/>
      <c r="V45" s="8"/>
      <c r="W45" s="8"/>
      <c r="X45" s="8">
        <v>-111098</v>
      </c>
      <c r="Y45" s="8"/>
      <c r="Z45" s="33">
        <f>R45+S45+X45</f>
        <v>6120978</v>
      </c>
      <c r="AA45" s="33"/>
      <c r="AB45" s="33"/>
      <c r="AC45" s="57">
        <v>3021850.96</v>
      </c>
      <c r="AD45" s="8"/>
      <c r="AE45" s="47">
        <f t="shared" si="0"/>
        <v>49.36876035169543</v>
      </c>
      <c r="AF45" s="1"/>
    </row>
    <row r="46" spans="1:32" ht="45">
      <c r="A46" s="26" t="s">
        <v>147</v>
      </c>
      <c r="B46" s="15" t="s">
        <v>12</v>
      </c>
      <c r="C46" s="15">
        <v>1</v>
      </c>
      <c r="D46" s="15">
        <v>902</v>
      </c>
      <c r="E46" s="15">
        <v>1021</v>
      </c>
      <c r="F46" s="25" t="s">
        <v>0</v>
      </c>
      <c r="G46" s="8">
        <f>G47</f>
        <v>4980200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33">
        <f>R47</f>
        <v>5071797</v>
      </c>
      <c r="S46" s="8"/>
      <c r="T46" s="8"/>
      <c r="U46" s="8"/>
      <c r="V46" s="8"/>
      <c r="W46" s="8"/>
      <c r="X46" s="8"/>
      <c r="Y46" s="8"/>
      <c r="Z46" s="33">
        <f>Z47</f>
        <v>4985142.84</v>
      </c>
      <c r="AA46" s="33">
        <f>AA47</f>
        <v>0</v>
      </c>
      <c r="AB46" s="33">
        <f>AB47</f>
        <v>0</v>
      </c>
      <c r="AC46" s="33">
        <f>AC47</f>
        <v>2660327</v>
      </c>
      <c r="AD46" s="33"/>
      <c r="AE46" s="47">
        <f t="shared" si="0"/>
        <v>53.36511079790846</v>
      </c>
      <c r="AF46" s="1"/>
    </row>
    <row r="47" spans="1:32" ht="33.75">
      <c r="A47" s="3" t="s">
        <v>80</v>
      </c>
      <c r="B47" s="15" t="s">
        <v>12</v>
      </c>
      <c r="C47" s="15">
        <v>1</v>
      </c>
      <c r="D47" s="15">
        <v>902</v>
      </c>
      <c r="E47" s="15">
        <v>1021</v>
      </c>
      <c r="F47" s="16" t="s">
        <v>27</v>
      </c>
      <c r="G47" s="8">
        <f>G48</f>
        <v>4980200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33">
        <f>R48</f>
        <v>5071797</v>
      </c>
      <c r="S47" s="8"/>
      <c r="T47" s="8"/>
      <c r="U47" s="8"/>
      <c r="V47" s="8"/>
      <c r="W47" s="8"/>
      <c r="X47" s="8"/>
      <c r="Y47" s="8"/>
      <c r="Z47" s="33">
        <f>Z48</f>
        <v>4985142.84</v>
      </c>
      <c r="AA47" s="33"/>
      <c r="AB47" s="33"/>
      <c r="AC47" s="33">
        <f>AC48</f>
        <v>2660327</v>
      </c>
      <c r="AD47" s="33"/>
      <c r="AE47" s="47">
        <f t="shared" si="0"/>
        <v>53.36511079790846</v>
      </c>
      <c r="AF47" s="1"/>
    </row>
    <row r="48" spans="1:32" ht="11.25">
      <c r="A48" s="3" t="s">
        <v>57</v>
      </c>
      <c r="B48" s="15" t="s">
        <v>12</v>
      </c>
      <c r="C48" s="15">
        <v>1</v>
      </c>
      <c r="D48" s="15">
        <v>902</v>
      </c>
      <c r="E48" s="15">
        <v>1021</v>
      </c>
      <c r="F48" s="16">
        <v>610</v>
      </c>
      <c r="G48" s="8">
        <f>G49</f>
        <v>4980200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33">
        <f>R49</f>
        <v>5071797</v>
      </c>
      <c r="S48" s="8"/>
      <c r="T48" s="8"/>
      <c r="U48" s="8"/>
      <c r="V48" s="8"/>
      <c r="W48" s="8"/>
      <c r="X48" s="8"/>
      <c r="Y48" s="8"/>
      <c r="Z48" s="33">
        <f>Z49</f>
        <v>4985142.84</v>
      </c>
      <c r="AA48" s="33"/>
      <c r="AB48" s="33"/>
      <c r="AC48" s="33">
        <f>AC49</f>
        <v>2660327</v>
      </c>
      <c r="AD48" s="33"/>
      <c r="AE48" s="47">
        <f t="shared" si="0"/>
        <v>53.36511079790846</v>
      </c>
      <c r="AF48" s="1"/>
    </row>
    <row r="49" spans="1:32" ht="56.25">
      <c r="A49" s="3" t="s">
        <v>28</v>
      </c>
      <c r="B49" s="15" t="s">
        <v>12</v>
      </c>
      <c r="C49" s="15">
        <v>1</v>
      </c>
      <c r="D49" s="15">
        <v>902</v>
      </c>
      <c r="E49" s="15">
        <v>1021</v>
      </c>
      <c r="F49" s="16" t="s">
        <v>29</v>
      </c>
      <c r="G49" s="8">
        <v>4980200</v>
      </c>
      <c r="H49" s="2"/>
      <c r="I49" s="2"/>
      <c r="J49" s="2"/>
      <c r="K49" s="2"/>
      <c r="L49" s="2"/>
      <c r="M49" s="2"/>
      <c r="N49" s="2"/>
      <c r="O49" s="2"/>
      <c r="P49" s="2"/>
      <c r="Q49" s="2">
        <v>554972</v>
      </c>
      <c r="R49" s="33">
        <v>5071797</v>
      </c>
      <c r="S49" s="8"/>
      <c r="T49" s="8"/>
      <c r="U49" s="8"/>
      <c r="V49" s="8"/>
      <c r="W49" s="8"/>
      <c r="X49" s="8">
        <v>-86654.16</v>
      </c>
      <c r="Y49" s="8"/>
      <c r="Z49" s="33">
        <f>R49+S49+X49</f>
        <v>4985142.84</v>
      </c>
      <c r="AA49" s="33"/>
      <c r="AB49" s="33"/>
      <c r="AC49" s="57">
        <v>2660327</v>
      </c>
      <c r="AD49" s="8"/>
      <c r="AE49" s="47">
        <f t="shared" si="0"/>
        <v>53.36511079790846</v>
      </c>
      <c r="AF49" s="1"/>
    </row>
    <row r="50" spans="1:32" ht="45">
      <c r="A50" s="26" t="s">
        <v>160</v>
      </c>
      <c r="B50" s="15" t="s">
        <v>12</v>
      </c>
      <c r="C50" s="15">
        <v>1</v>
      </c>
      <c r="D50" s="15">
        <v>902</v>
      </c>
      <c r="E50" s="15">
        <v>1061</v>
      </c>
      <c r="F50" s="16"/>
      <c r="G50" s="8">
        <f>G51</f>
        <v>11447205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33">
        <f>R51</f>
        <v>14425985</v>
      </c>
      <c r="S50" s="8"/>
      <c r="T50" s="8"/>
      <c r="U50" s="8"/>
      <c r="V50" s="8"/>
      <c r="W50" s="8"/>
      <c r="X50" s="8"/>
      <c r="Y50" s="8"/>
      <c r="Z50" s="33">
        <f>Z51</f>
        <v>14156018</v>
      </c>
      <c r="AA50" s="33">
        <f>AA51</f>
        <v>0</v>
      </c>
      <c r="AB50" s="33">
        <f>AB51</f>
        <v>0</v>
      </c>
      <c r="AC50" s="33">
        <f>AC51</f>
        <v>8345452.46</v>
      </c>
      <c r="AD50" s="33"/>
      <c r="AE50" s="47">
        <f t="shared" si="0"/>
        <v>58.953389717362604</v>
      </c>
      <c r="AF50" s="1"/>
    </row>
    <row r="51" spans="1:32" ht="33.75">
      <c r="A51" s="3" t="s">
        <v>80</v>
      </c>
      <c r="B51" s="15" t="s">
        <v>12</v>
      </c>
      <c r="C51" s="15">
        <v>1</v>
      </c>
      <c r="D51" s="15">
        <v>902</v>
      </c>
      <c r="E51" s="15">
        <v>1061</v>
      </c>
      <c r="F51" s="16">
        <v>600</v>
      </c>
      <c r="G51" s="8">
        <f>G52</f>
        <v>11447205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33">
        <f>R52</f>
        <v>14425985</v>
      </c>
      <c r="S51" s="8"/>
      <c r="T51" s="8"/>
      <c r="U51" s="8"/>
      <c r="V51" s="8"/>
      <c r="W51" s="8"/>
      <c r="X51" s="8"/>
      <c r="Y51" s="8"/>
      <c r="Z51" s="33">
        <f>Z52</f>
        <v>14156018</v>
      </c>
      <c r="AA51" s="33"/>
      <c r="AB51" s="33"/>
      <c r="AC51" s="33">
        <f>AC52</f>
        <v>8345452.46</v>
      </c>
      <c r="AD51" s="33"/>
      <c r="AE51" s="47">
        <f t="shared" si="0"/>
        <v>58.953389717362604</v>
      </c>
      <c r="AF51" s="1"/>
    </row>
    <row r="52" spans="1:32" ht="11.25">
      <c r="A52" s="3" t="s">
        <v>57</v>
      </c>
      <c r="B52" s="15" t="s">
        <v>12</v>
      </c>
      <c r="C52" s="15">
        <v>1</v>
      </c>
      <c r="D52" s="15">
        <v>902</v>
      </c>
      <c r="E52" s="15">
        <v>1061</v>
      </c>
      <c r="F52" s="16">
        <v>610</v>
      </c>
      <c r="G52" s="8">
        <f>G53</f>
        <v>11447205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33">
        <f>R53</f>
        <v>14425985</v>
      </c>
      <c r="S52" s="8"/>
      <c r="T52" s="8"/>
      <c r="U52" s="8"/>
      <c r="V52" s="8"/>
      <c r="W52" s="8"/>
      <c r="X52" s="8"/>
      <c r="Y52" s="8"/>
      <c r="Z52" s="33">
        <f>Z53</f>
        <v>14156018</v>
      </c>
      <c r="AA52" s="33"/>
      <c r="AB52" s="33"/>
      <c r="AC52" s="33">
        <f>AC53</f>
        <v>8345452.46</v>
      </c>
      <c r="AD52" s="33"/>
      <c r="AE52" s="47">
        <f t="shared" si="0"/>
        <v>58.953389717362604</v>
      </c>
      <c r="AF52" s="1"/>
    </row>
    <row r="53" spans="1:32" ht="56.25">
      <c r="A53" s="3" t="s">
        <v>28</v>
      </c>
      <c r="B53" s="15" t="s">
        <v>12</v>
      </c>
      <c r="C53" s="15">
        <v>1</v>
      </c>
      <c r="D53" s="15">
        <v>902</v>
      </c>
      <c r="E53" s="15">
        <v>1061</v>
      </c>
      <c r="F53" s="16">
        <v>611</v>
      </c>
      <c r="G53" s="8">
        <v>11447205</v>
      </c>
      <c r="H53" s="2"/>
      <c r="I53" s="2"/>
      <c r="J53" s="2"/>
      <c r="K53" s="2"/>
      <c r="L53" s="2"/>
      <c r="M53" s="2"/>
      <c r="N53" s="2"/>
      <c r="O53" s="2"/>
      <c r="P53" s="2"/>
      <c r="Q53" s="2">
        <v>459218</v>
      </c>
      <c r="R53" s="33">
        <v>14425985</v>
      </c>
      <c r="S53" s="8"/>
      <c r="T53" s="8"/>
      <c r="U53" s="8"/>
      <c r="V53" s="8"/>
      <c r="W53" s="8"/>
      <c r="X53" s="8">
        <v>-269967</v>
      </c>
      <c r="Y53" s="8"/>
      <c r="Z53" s="33">
        <f>R53+S53+X53</f>
        <v>14156018</v>
      </c>
      <c r="AA53" s="33"/>
      <c r="AB53" s="33"/>
      <c r="AC53" s="57">
        <v>8345452.46</v>
      </c>
      <c r="AD53" s="8"/>
      <c r="AE53" s="47">
        <f t="shared" si="0"/>
        <v>58.953389717362604</v>
      </c>
      <c r="AF53" s="1"/>
    </row>
    <row r="54" spans="1:32" ht="33.75">
      <c r="A54" s="4" t="s">
        <v>161</v>
      </c>
      <c r="B54" s="15" t="s">
        <v>12</v>
      </c>
      <c r="C54" s="15">
        <v>1</v>
      </c>
      <c r="D54" s="15">
        <v>902</v>
      </c>
      <c r="E54" s="15">
        <v>1062</v>
      </c>
      <c r="F54" s="16"/>
      <c r="G54" s="8">
        <f>G55</f>
        <v>3066500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33">
        <f>R55</f>
        <v>3173150</v>
      </c>
      <c r="S54" s="8"/>
      <c r="T54" s="8"/>
      <c r="U54" s="8"/>
      <c r="V54" s="8"/>
      <c r="W54" s="8"/>
      <c r="X54" s="8"/>
      <c r="Y54" s="8"/>
      <c r="Z54" s="33">
        <f>Z55</f>
        <v>3112046</v>
      </c>
      <c r="AA54" s="33">
        <f>AA55</f>
        <v>0</v>
      </c>
      <c r="AB54" s="33">
        <f>AB55</f>
        <v>0</v>
      </c>
      <c r="AC54" s="33">
        <f>AC55</f>
        <v>2000891.43</v>
      </c>
      <c r="AD54" s="33"/>
      <c r="AE54" s="47">
        <f t="shared" si="0"/>
        <v>64.29504673131437</v>
      </c>
      <c r="AF54" s="1"/>
    </row>
    <row r="55" spans="1:32" ht="33.75">
      <c r="A55" s="3" t="s">
        <v>80</v>
      </c>
      <c r="B55" s="15" t="s">
        <v>12</v>
      </c>
      <c r="C55" s="15">
        <v>1</v>
      </c>
      <c r="D55" s="15">
        <v>902</v>
      </c>
      <c r="E55" s="15">
        <v>1062</v>
      </c>
      <c r="F55" s="16">
        <v>600</v>
      </c>
      <c r="G55" s="8">
        <f>G56</f>
        <v>3066500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33">
        <f>R56</f>
        <v>3173150</v>
      </c>
      <c r="S55" s="8"/>
      <c r="T55" s="8"/>
      <c r="U55" s="8"/>
      <c r="V55" s="8"/>
      <c r="W55" s="8"/>
      <c r="X55" s="8"/>
      <c r="Y55" s="8"/>
      <c r="Z55" s="33">
        <f>Z56</f>
        <v>3112046</v>
      </c>
      <c r="AA55" s="33"/>
      <c r="AB55" s="33"/>
      <c r="AC55" s="33">
        <f>AC56</f>
        <v>2000891.43</v>
      </c>
      <c r="AD55" s="33"/>
      <c r="AE55" s="47">
        <f t="shared" si="0"/>
        <v>64.29504673131437</v>
      </c>
      <c r="AF55" s="1"/>
    </row>
    <row r="56" spans="1:32" ht="11.25">
      <c r="A56" s="3" t="s">
        <v>57</v>
      </c>
      <c r="B56" s="15" t="s">
        <v>12</v>
      </c>
      <c r="C56" s="15">
        <v>1</v>
      </c>
      <c r="D56" s="15">
        <v>902</v>
      </c>
      <c r="E56" s="15">
        <v>1062</v>
      </c>
      <c r="F56" s="16">
        <v>610</v>
      </c>
      <c r="G56" s="8">
        <f>G57</f>
        <v>3066500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33">
        <f>R57</f>
        <v>3173150</v>
      </c>
      <c r="S56" s="8"/>
      <c r="T56" s="8"/>
      <c r="U56" s="8"/>
      <c r="V56" s="8"/>
      <c r="W56" s="8"/>
      <c r="X56" s="8"/>
      <c r="Y56" s="8"/>
      <c r="Z56" s="33">
        <f>Z57</f>
        <v>3112046</v>
      </c>
      <c r="AA56" s="33"/>
      <c r="AB56" s="33"/>
      <c r="AC56" s="33">
        <f>AC57</f>
        <v>2000891.43</v>
      </c>
      <c r="AD56" s="33"/>
      <c r="AE56" s="47">
        <f t="shared" si="0"/>
        <v>64.29504673131437</v>
      </c>
      <c r="AF56" s="1"/>
    </row>
    <row r="57" spans="1:32" ht="56.25">
      <c r="A57" s="3" t="s">
        <v>28</v>
      </c>
      <c r="B57" s="15" t="s">
        <v>12</v>
      </c>
      <c r="C57" s="15">
        <v>1</v>
      </c>
      <c r="D57" s="15">
        <v>902</v>
      </c>
      <c r="E57" s="15">
        <v>1062</v>
      </c>
      <c r="F57" s="16">
        <v>611</v>
      </c>
      <c r="G57" s="8">
        <v>3066500</v>
      </c>
      <c r="H57" s="2"/>
      <c r="I57" s="2"/>
      <c r="J57" s="2"/>
      <c r="K57" s="2"/>
      <c r="L57" s="2"/>
      <c r="M57" s="2"/>
      <c r="N57" s="2"/>
      <c r="O57" s="2"/>
      <c r="P57" s="2"/>
      <c r="Q57" s="2">
        <v>60247</v>
      </c>
      <c r="R57" s="33">
        <v>3173150</v>
      </c>
      <c r="S57" s="8"/>
      <c r="T57" s="8"/>
      <c r="U57" s="8"/>
      <c r="V57" s="8"/>
      <c r="W57" s="8"/>
      <c r="X57" s="8">
        <v>-61104</v>
      </c>
      <c r="Y57" s="8"/>
      <c r="Z57" s="33">
        <f>R57+S57+X57</f>
        <v>3112046</v>
      </c>
      <c r="AA57" s="33"/>
      <c r="AB57" s="33"/>
      <c r="AC57" s="57">
        <v>2000891.43</v>
      </c>
      <c r="AD57" s="8"/>
      <c r="AE57" s="47">
        <f t="shared" si="0"/>
        <v>64.29504673131437</v>
      </c>
      <c r="AF57" s="1"/>
    </row>
    <row r="58" spans="1:32" ht="56.25">
      <c r="A58" s="13" t="s">
        <v>103</v>
      </c>
      <c r="B58" s="15" t="s">
        <v>12</v>
      </c>
      <c r="C58" s="15">
        <v>1</v>
      </c>
      <c r="D58" s="15">
        <v>902</v>
      </c>
      <c r="E58" s="15">
        <v>1121</v>
      </c>
      <c r="F58" s="16"/>
      <c r="G58" s="8"/>
      <c r="H58" s="2"/>
      <c r="I58" s="2"/>
      <c r="J58" s="2"/>
      <c r="K58" s="2"/>
      <c r="L58" s="2"/>
      <c r="M58" s="2"/>
      <c r="N58" s="2"/>
      <c r="O58" s="2"/>
      <c r="P58" s="2"/>
      <c r="Q58" s="2"/>
      <c r="R58" s="33"/>
      <c r="S58" s="8"/>
      <c r="T58" s="8"/>
      <c r="U58" s="8"/>
      <c r="V58" s="8"/>
      <c r="W58" s="8"/>
      <c r="X58" s="8"/>
      <c r="Y58" s="8"/>
      <c r="Z58" s="33">
        <f>Z59</f>
        <v>203606.3</v>
      </c>
      <c r="AA58" s="33">
        <f>AA59</f>
        <v>0</v>
      </c>
      <c r="AB58" s="33">
        <f>AB59</f>
        <v>0</v>
      </c>
      <c r="AC58" s="33">
        <f>AC59</f>
        <v>35646.2</v>
      </c>
      <c r="AD58" s="8"/>
      <c r="AE58" s="47">
        <f t="shared" si="0"/>
        <v>17.50741504560517</v>
      </c>
      <c r="AF58" s="1"/>
    </row>
    <row r="59" spans="1:32" ht="22.5">
      <c r="A59" s="13" t="s">
        <v>17</v>
      </c>
      <c r="B59" s="15" t="s">
        <v>12</v>
      </c>
      <c r="C59" s="15">
        <v>1</v>
      </c>
      <c r="D59" s="15">
        <v>902</v>
      </c>
      <c r="E59" s="15">
        <v>1121</v>
      </c>
      <c r="F59" s="16">
        <v>200</v>
      </c>
      <c r="G59" s="8"/>
      <c r="H59" s="2"/>
      <c r="I59" s="2"/>
      <c r="J59" s="2"/>
      <c r="K59" s="2"/>
      <c r="L59" s="2"/>
      <c r="M59" s="2"/>
      <c r="N59" s="2"/>
      <c r="O59" s="2"/>
      <c r="P59" s="2"/>
      <c r="Q59" s="2"/>
      <c r="R59" s="33"/>
      <c r="S59" s="8"/>
      <c r="T59" s="8"/>
      <c r="U59" s="8"/>
      <c r="V59" s="8"/>
      <c r="W59" s="8"/>
      <c r="X59" s="8"/>
      <c r="Y59" s="8"/>
      <c r="Z59" s="33">
        <f>Z60+Z61</f>
        <v>203606.3</v>
      </c>
      <c r="AA59" s="33"/>
      <c r="AB59" s="33"/>
      <c r="AC59" s="8">
        <f>AC61</f>
        <v>35646.2</v>
      </c>
      <c r="AD59" s="8"/>
      <c r="AE59" s="47">
        <f t="shared" si="0"/>
        <v>17.50741504560517</v>
      </c>
      <c r="AF59" s="1"/>
    </row>
    <row r="60" spans="1:32" ht="33.75" hidden="1">
      <c r="A60" s="13" t="s">
        <v>19</v>
      </c>
      <c r="B60" s="15" t="s">
        <v>12</v>
      </c>
      <c r="C60" s="15">
        <v>1</v>
      </c>
      <c r="D60" s="15">
        <v>902</v>
      </c>
      <c r="E60" s="15">
        <v>1121</v>
      </c>
      <c r="F60" s="16">
        <v>240</v>
      </c>
      <c r="G60" s="8"/>
      <c r="H60" s="2"/>
      <c r="I60" s="2"/>
      <c r="J60" s="2"/>
      <c r="K60" s="2"/>
      <c r="L60" s="2"/>
      <c r="M60" s="2"/>
      <c r="N60" s="2"/>
      <c r="O60" s="2"/>
      <c r="P60" s="2"/>
      <c r="Q60" s="2"/>
      <c r="R60" s="33"/>
      <c r="S60" s="8"/>
      <c r="T60" s="8">
        <v>211964</v>
      </c>
      <c r="U60" s="8">
        <v>-211964</v>
      </c>
      <c r="V60" s="8"/>
      <c r="W60" s="8"/>
      <c r="X60" s="8"/>
      <c r="Y60" s="8"/>
      <c r="Z60" s="33">
        <f>T60+U60</f>
        <v>0</v>
      </c>
      <c r="AA60" s="33"/>
      <c r="AB60" s="33"/>
      <c r="AC60" s="8"/>
      <c r="AD60" s="8"/>
      <c r="AE60" s="47" t="e">
        <f t="shared" si="0"/>
        <v>#DIV/0!</v>
      </c>
      <c r="AF60" s="1"/>
    </row>
    <row r="61" spans="1:32" ht="22.5">
      <c r="A61" s="13" t="s">
        <v>179</v>
      </c>
      <c r="B61" s="15" t="s">
        <v>12</v>
      </c>
      <c r="C61" s="15">
        <v>1</v>
      </c>
      <c r="D61" s="15">
        <v>902</v>
      </c>
      <c r="E61" s="15">
        <v>1121</v>
      </c>
      <c r="F61" s="16">
        <v>244</v>
      </c>
      <c r="G61" s="8"/>
      <c r="H61" s="2"/>
      <c r="I61" s="2"/>
      <c r="J61" s="2"/>
      <c r="K61" s="2"/>
      <c r="L61" s="2"/>
      <c r="M61" s="2"/>
      <c r="N61" s="2"/>
      <c r="O61" s="2"/>
      <c r="P61" s="2"/>
      <c r="Q61" s="2"/>
      <c r="R61" s="33"/>
      <c r="S61" s="8"/>
      <c r="T61" s="8"/>
      <c r="U61" s="8">
        <v>211964</v>
      </c>
      <c r="V61" s="8"/>
      <c r="W61" s="8">
        <v>-8357.7</v>
      </c>
      <c r="X61" s="8"/>
      <c r="Y61" s="8"/>
      <c r="Z61" s="33">
        <f>U61+W61</f>
        <v>203606.3</v>
      </c>
      <c r="AA61" s="33"/>
      <c r="AB61" s="33"/>
      <c r="AC61" s="8">
        <v>35646.2</v>
      </c>
      <c r="AD61" s="8"/>
      <c r="AE61" s="47">
        <f t="shared" si="0"/>
        <v>17.50741504560517</v>
      </c>
      <c r="AF61" s="1"/>
    </row>
    <row r="62" spans="1:32" ht="22.5">
      <c r="A62" s="49" t="s">
        <v>174</v>
      </c>
      <c r="B62" s="15" t="s">
        <v>12</v>
      </c>
      <c r="C62" s="15">
        <v>1</v>
      </c>
      <c r="D62" s="15">
        <v>902</v>
      </c>
      <c r="E62" s="15">
        <v>1127</v>
      </c>
      <c r="F62" s="16"/>
      <c r="G62" s="8"/>
      <c r="H62" s="2"/>
      <c r="I62" s="2"/>
      <c r="J62" s="2"/>
      <c r="K62" s="2"/>
      <c r="L62" s="2"/>
      <c r="M62" s="2"/>
      <c r="N62" s="2"/>
      <c r="O62" s="2"/>
      <c r="P62" s="2"/>
      <c r="Q62" s="2"/>
      <c r="R62" s="33"/>
      <c r="S62" s="8"/>
      <c r="T62" s="8"/>
      <c r="U62" s="8"/>
      <c r="V62" s="8"/>
      <c r="W62" s="8"/>
      <c r="X62" s="8"/>
      <c r="Y62" s="8"/>
      <c r="Z62" s="33">
        <f>Z63</f>
        <v>15372465</v>
      </c>
      <c r="AA62" s="33">
        <f>AA63</f>
        <v>0</v>
      </c>
      <c r="AB62" s="33">
        <f>AB63</f>
        <v>0</v>
      </c>
      <c r="AC62" s="33">
        <f>AC63</f>
        <v>47321</v>
      </c>
      <c r="AD62" s="8"/>
      <c r="AE62" s="47">
        <f t="shared" si="0"/>
        <v>0.3078296161350831</v>
      </c>
      <c r="AF62" s="1"/>
    </row>
    <row r="63" spans="1:32" ht="33.75">
      <c r="A63" s="49" t="s">
        <v>112</v>
      </c>
      <c r="B63" s="15" t="s">
        <v>12</v>
      </c>
      <c r="C63" s="15">
        <v>1</v>
      </c>
      <c r="D63" s="15">
        <v>902</v>
      </c>
      <c r="E63" s="15">
        <v>1127</v>
      </c>
      <c r="F63" s="14">
        <v>400</v>
      </c>
      <c r="G63" s="8"/>
      <c r="H63" s="2"/>
      <c r="I63" s="2"/>
      <c r="J63" s="2"/>
      <c r="K63" s="2"/>
      <c r="L63" s="2"/>
      <c r="M63" s="2"/>
      <c r="N63" s="2"/>
      <c r="O63" s="2"/>
      <c r="P63" s="2"/>
      <c r="Q63" s="2"/>
      <c r="R63" s="33"/>
      <c r="S63" s="8"/>
      <c r="T63" s="8"/>
      <c r="U63" s="8"/>
      <c r="V63" s="8"/>
      <c r="W63" s="8"/>
      <c r="X63" s="8"/>
      <c r="Y63" s="8"/>
      <c r="Z63" s="33">
        <f>Z64</f>
        <v>15372465</v>
      </c>
      <c r="AA63" s="33"/>
      <c r="AB63" s="33"/>
      <c r="AC63" s="8">
        <f>AC64</f>
        <v>47321</v>
      </c>
      <c r="AD63" s="8"/>
      <c r="AE63" s="47">
        <f t="shared" si="0"/>
        <v>0.3078296161350831</v>
      </c>
      <c r="AF63" s="1"/>
    </row>
    <row r="64" spans="1:32" ht="11.25">
      <c r="A64" s="13" t="s">
        <v>52</v>
      </c>
      <c r="B64" s="15" t="s">
        <v>12</v>
      </c>
      <c r="C64" s="15">
        <v>1</v>
      </c>
      <c r="D64" s="15">
        <v>902</v>
      </c>
      <c r="E64" s="15">
        <v>1127</v>
      </c>
      <c r="F64" s="14">
        <v>410</v>
      </c>
      <c r="G64" s="8"/>
      <c r="H64" s="2"/>
      <c r="I64" s="2"/>
      <c r="J64" s="2"/>
      <c r="K64" s="2"/>
      <c r="L64" s="2"/>
      <c r="M64" s="2"/>
      <c r="N64" s="2"/>
      <c r="O64" s="2"/>
      <c r="P64" s="2"/>
      <c r="Q64" s="2"/>
      <c r="R64" s="33"/>
      <c r="S64" s="8"/>
      <c r="T64" s="8"/>
      <c r="U64" s="8"/>
      <c r="V64" s="8"/>
      <c r="W64" s="8"/>
      <c r="X64" s="8"/>
      <c r="Y64" s="8"/>
      <c r="Z64" s="33">
        <f>Z65</f>
        <v>15372465</v>
      </c>
      <c r="AA64" s="33"/>
      <c r="AB64" s="33"/>
      <c r="AC64" s="8">
        <f>AC65</f>
        <v>47321</v>
      </c>
      <c r="AD64" s="8"/>
      <c r="AE64" s="47">
        <f t="shared" si="0"/>
        <v>0.3078296161350831</v>
      </c>
      <c r="AF64" s="1"/>
    </row>
    <row r="65" spans="1:32" ht="45">
      <c r="A65" s="49" t="s">
        <v>175</v>
      </c>
      <c r="B65" s="15" t="s">
        <v>12</v>
      </c>
      <c r="C65" s="15">
        <v>1</v>
      </c>
      <c r="D65" s="15">
        <v>902</v>
      </c>
      <c r="E65" s="15">
        <v>1127</v>
      </c>
      <c r="F65" s="14">
        <v>414</v>
      </c>
      <c r="G65" s="8"/>
      <c r="H65" s="2"/>
      <c r="I65" s="2"/>
      <c r="J65" s="2"/>
      <c r="K65" s="2"/>
      <c r="L65" s="2"/>
      <c r="M65" s="2"/>
      <c r="N65" s="2"/>
      <c r="O65" s="2"/>
      <c r="P65" s="2"/>
      <c r="Q65" s="2"/>
      <c r="R65" s="33"/>
      <c r="S65" s="8"/>
      <c r="T65" s="8">
        <v>47321</v>
      </c>
      <c r="U65" s="8"/>
      <c r="V65" s="8">
        <v>34025000</v>
      </c>
      <c r="W65" s="8">
        <v>-18701172</v>
      </c>
      <c r="X65" s="8">
        <v>1316</v>
      </c>
      <c r="Y65" s="8"/>
      <c r="Z65" s="33">
        <f>T65+V65+W65+X65</f>
        <v>15372465</v>
      </c>
      <c r="AA65" s="33"/>
      <c r="AB65" s="33"/>
      <c r="AC65" s="8">
        <v>47321</v>
      </c>
      <c r="AD65" s="8"/>
      <c r="AE65" s="47">
        <f t="shared" si="0"/>
        <v>0.3078296161350831</v>
      </c>
      <c r="AF65" s="1"/>
    </row>
    <row r="66" spans="1:32" ht="90">
      <c r="A66" s="3" t="s">
        <v>108</v>
      </c>
      <c r="B66" s="15" t="s">
        <v>12</v>
      </c>
      <c r="C66" s="15">
        <v>1</v>
      </c>
      <c r="D66" s="15">
        <v>902</v>
      </c>
      <c r="E66" s="27">
        <v>1202</v>
      </c>
      <c r="F66" s="16"/>
      <c r="G66" s="8">
        <f>G67+G70</f>
        <v>1316200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33">
        <f>R67+R70</f>
        <v>1362200</v>
      </c>
      <c r="S66" s="8"/>
      <c r="T66" s="8"/>
      <c r="U66" s="8"/>
      <c r="V66" s="8"/>
      <c r="W66" s="8"/>
      <c r="X66" s="8"/>
      <c r="Y66" s="8"/>
      <c r="Z66" s="33">
        <f>Z67+Z70</f>
        <v>1266846</v>
      </c>
      <c r="AA66" s="33">
        <f>AA67+AA70</f>
        <v>0</v>
      </c>
      <c r="AB66" s="33">
        <f>AB67+AB70</f>
        <v>0</v>
      </c>
      <c r="AC66" s="33">
        <f>AC67+AC70</f>
        <v>605390.46</v>
      </c>
      <c r="AD66" s="33"/>
      <c r="AE66" s="47">
        <f t="shared" si="0"/>
        <v>47.78721802018556</v>
      </c>
      <c r="AF66" s="1"/>
    </row>
    <row r="67" spans="1:32" ht="67.5">
      <c r="A67" s="3" t="s">
        <v>13</v>
      </c>
      <c r="B67" s="15" t="s">
        <v>12</v>
      </c>
      <c r="C67" s="15">
        <v>1</v>
      </c>
      <c r="D67" s="15">
        <v>902</v>
      </c>
      <c r="E67" s="27">
        <v>1202</v>
      </c>
      <c r="F67" s="16">
        <v>100</v>
      </c>
      <c r="G67" s="8">
        <f>G68</f>
        <v>1316000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33">
        <f>R68</f>
        <v>1334211</v>
      </c>
      <c r="S67" s="8"/>
      <c r="T67" s="8"/>
      <c r="U67" s="8"/>
      <c r="V67" s="8"/>
      <c r="W67" s="8"/>
      <c r="X67" s="8"/>
      <c r="Y67" s="8"/>
      <c r="Z67" s="33">
        <f aca="true" t="shared" si="2" ref="Z67:AC68">Z68</f>
        <v>1266646</v>
      </c>
      <c r="AA67" s="33"/>
      <c r="AB67" s="33"/>
      <c r="AC67" s="33">
        <f t="shared" si="2"/>
        <v>605390.46</v>
      </c>
      <c r="AD67" s="33"/>
      <c r="AE67" s="47">
        <f t="shared" si="0"/>
        <v>47.79476349350963</v>
      </c>
      <c r="AF67" s="1"/>
    </row>
    <row r="68" spans="1:32" ht="22.5">
      <c r="A68" s="3" t="s">
        <v>15</v>
      </c>
      <c r="B68" s="15" t="s">
        <v>12</v>
      </c>
      <c r="C68" s="15">
        <v>1</v>
      </c>
      <c r="D68" s="15">
        <v>902</v>
      </c>
      <c r="E68" s="27">
        <v>1202</v>
      </c>
      <c r="F68" s="16">
        <v>120</v>
      </c>
      <c r="G68" s="8">
        <f>G69</f>
        <v>1316000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33">
        <f>R69</f>
        <v>1334211</v>
      </c>
      <c r="S68" s="8"/>
      <c r="T68" s="8"/>
      <c r="U68" s="8"/>
      <c r="V68" s="8"/>
      <c r="W68" s="8"/>
      <c r="X68" s="8"/>
      <c r="Y68" s="8"/>
      <c r="Z68" s="33">
        <f t="shared" si="2"/>
        <v>1266646</v>
      </c>
      <c r="AA68" s="33"/>
      <c r="AB68" s="33"/>
      <c r="AC68" s="33">
        <f t="shared" si="2"/>
        <v>605390.46</v>
      </c>
      <c r="AD68" s="33"/>
      <c r="AE68" s="47">
        <f t="shared" si="0"/>
        <v>47.79476349350963</v>
      </c>
      <c r="AF68" s="1"/>
    </row>
    <row r="69" spans="1:32" ht="33.75">
      <c r="A69" s="3" t="s">
        <v>78</v>
      </c>
      <c r="B69" s="15" t="s">
        <v>12</v>
      </c>
      <c r="C69" s="15">
        <v>1</v>
      </c>
      <c r="D69" s="15">
        <v>902</v>
      </c>
      <c r="E69" s="27">
        <v>1202</v>
      </c>
      <c r="F69" s="16">
        <v>121</v>
      </c>
      <c r="G69" s="8">
        <v>1316000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33">
        <v>1334211</v>
      </c>
      <c r="S69" s="8"/>
      <c r="T69" s="8"/>
      <c r="U69" s="8"/>
      <c r="V69" s="8">
        <v>-67565</v>
      </c>
      <c r="W69" s="8"/>
      <c r="X69" s="8"/>
      <c r="Y69" s="8"/>
      <c r="Z69" s="33">
        <f>R69+S69+V69</f>
        <v>1266646</v>
      </c>
      <c r="AA69" s="33"/>
      <c r="AB69" s="33"/>
      <c r="AC69" s="57">
        <v>605390.46</v>
      </c>
      <c r="AD69" s="8"/>
      <c r="AE69" s="47">
        <f t="shared" si="0"/>
        <v>47.79476349350963</v>
      </c>
      <c r="AF69" s="1"/>
    </row>
    <row r="70" spans="1:32" ht="22.5">
      <c r="A70" s="3" t="s">
        <v>17</v>
      </c>
      <c r="B70" s="15" t="s">
        <v>12</v>
      </c>
      <c r="C70" s="15">
        <v>1</v>
      </c>
      <c r="D70" s="15">
        <v>902</v>
      </c>
      <c r="E70" s="27">
        <v>1202</v>
      </c>
      <c r="F70" s="16" t="s">
        <v>18</v>
      </c>
      <c r="G70" s="8">
        <f>G71</f>
        <v>200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33">
        <f>R71</f>
        <v>27989</v>
      </c>
      <c r="S70" s="8"/>
      <c r="T70" s="8"/>
      <c r="U70" s="8"/>
      <c r="V70" s="8"/>
      <c r="W70" s="8"/>
      <c r="X70" s="8"/>
      <c r="Y70" s="8"/>
      <c r="Z70" s="33">
        <f>Z71+Z72</f>
        <v>200</v>
      </c>
      <c r="AA70" s="33"/>
      <c r="AB70" s="33"/>
      <c r="AC70" s="56">
        <f>AC71+AC72</f>
        <v>0</v>
      </c>
      <c r="AD70" s="56"/>
      <c r="AE70" s="78">
        <f t="shared" si="0"/>
        <v>0</v>
      </c>
      <c r="AF70" s="1"/>
    </row>
    <row r="71" spans="1:32" ht="33.75">
      <c r="A71" s="3" t="s">
        <v>19</v>
      </c>
      <c r="B71" s="15" t="s">
        <v>12</v>
      </c>
      <c r="C71" s="15">
        <v>1</v>
      </c>
      <c r="D71" s="15">
        <v>902</v>
      </c>
      <c r="E71" s="27">
        <v>1202</v>
      </c>
      <c r="F71" s="16" t="s">
        <v>20</v>
      </c>
      <c r="G71" s="8">
        <v>200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8">
        <v>27989</v>
      </c>
      <c r="S71" s="8"/>
      <c r="T71" s="8"/>
      <c r="U71" s="8">
        <v>-27989</v>
      </c>
      <c r="V71" s="8"/>
      <c r="W71" s="8"/>
      <c r="X71" s="8"/>
      <c r="Y71" s="8"/>
      <c r="Z71" s="56">
        <f>R71+S71+U71</f>
        <v>0</v>
      </c>
      <c r="AA71" s="33"/>
      <c r="AB71" s="33"/>
      <c r="AC71" s="8"/>
      <c r="AD71" s="8"/>
      <c r="AE71" s="47" t="s">
        <v>187</v>
      </c>
      <c r="AF71" s="1"/>
    </row>
    <row r="72" spans="1:32" ht="22.5">
      <c r="A72" s="13" t="s">
        <v>179</v>
      </c>
      <c r="B72" s="15" t="s">
        <v>12</v>
      </c>
      <c r="C72" s="15">
        <v>1</v>
      </c>
      <c r="D72" s="15">
        <v>902</v>
      </c>
      <c r="E72" s="27">
        <v>1202</v>
      </c>
      <c r="F72" s="16">
        <v>244</v>
      </c>
      <c r="G72" s="8"/>
      <c r="H72" s="2"/>
      <c r="I72" s="2"/>
      <c r="J72" s="2"/>
      <c r="K72" s="2"/>
      <c r="L72" s="2"/>
      <c r="M72" s="2"/>
      <c r="N72" s="2"/>
      <c r="O72" s="2"/>
      <c r="P72" s="2"/>
      <c r="Q72" s="2"/>
      <c r="R72" s="8"/>
      <c r="S72" s="8"/>
      <c r="T72" s="8"/>
      <c r="U72" s="8">
        <v>27989</v>
      </c>
      <c r="V72" s="8">
        <v>-27789</v>
      </c>
      <c r="W72" s="8"/>
      <c r="X72" s="8"/>
      <c r="Y72" s="8"/>
      <c r="Z72" s="33">
        <f>U72+V72</f>
        <v>200</v>
      </c>
      <c r="AA72" s="33"/>
      <c r="AB72" s="33"/>
      <c r="AC72" s="70">
        <v>0</v>
      </c>
      <c r="AD72" s="70"/>
      <c r="AE72" s="78">
        <f t="shared" si="0"/>
        <v>0</v>
      </c>
      <c r="AF72" s="1"/>
    </row>
    <row r="73" spans="1:32" ht="45">
      <c r="A73" s="4" t="s">
        <v>169</v>
      </c>
      <c r="B73" s="15" t="s">
        <v>12</v>
      </c>
      <c r="C73" s="15">
        <v>1</v>
      </c>
      <c r="D73" s="15">
        <v>902</v>
      </c>
      <c r="E73" s="15">
        <v>1216</v>
      </c>
      <c r="F73" s="16"/>
      <c r="G73" s="8">
        <f>G74</f>
        <v>1761000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8">
        <f>R74</f>
        <v>3762800</v>
      </c>
      <c r="S73" s="8"/>
      <c r="T73" s="8"/>
      <c r="U73" s="8"/>
      <c r="V73" s="8"/>
      <c r="W73" s="8"/>
      <c r="X73" s="8"/>
      <c r="Y73" s="8"/>
      <c r="Z73" s="8">
        <f aca="true" t="shared" si="3" ref="Z73:AC74">Z74</f>
        <v>3762800</v>
      </c>
      <c r="AA73" s="8">
        <f t="shared" si="3"/>
        <v>0</v>
      </c>
      <c r="AB73" s="8">
        <f t="shared" si="3"/>
        <v>0</v>
      </c>
      <c r="AC73" s="8">
        <f t="shared" si="3"/>
        <v>1881396</v>
      </c>
      <c r="AD73" s="8"/>
      <c r="AE73" s="47">
        <f aca="true" t="shared" si="4" ref="AE73:AE136">AC73/Z73*100</f>
        <v>49.9998936961837</v>
      </c>
      <c r="AF73" s="1"/>
    </row>
    <row r="74" spans="1:32" ht="11.25">
      <c r="A74" s="3" t="s">
        <v>21</v>
      </c>
      <c r="B74" s="15" t="s">
        <v>12</v>
      </c>
      <c r="C74" s="15">
        <v>1</v>
      </c>
      <c r="D74" s="15">
        <v>902</v>
      </c>
      <c r="E74" s="15">
        <v>1216</v>
      </c>
      <c r="F74" s="16">
        <v>800</v>
      </c>
      <c r="G74" s="8">
        <f>G75</f>
        <v>1761000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8">
        <f>R75</f>
        <v>3762800</v>
      </c>
      <c r="S74" s="8"/>
      <c r="T74" s="8"/>
      <c r="U74" s="8"/>
      <c r="V74" s="8"/>
      <c r="W74" s="8"/>
      <c r="X74" s="8"/>
      <c r="Y74" s="8"/>
      <c r="Z74" s="8">
        <f t="shared" si="3"/>
        <v>3762800</v>
      </c>
      <c r="AA74" s="8"/>
      <c r="AB74" s="8"/>
      <c r="AC74" s="8">
        <f t="shared" si="3"/>
        <v>1881396</v>
      </c>
      <c r="AD74" s="8"/>
      <c r="AE74" s="47">
        <f t="shared" si="4"/>
        <v>49.9998936961837</v>
      </c>
      <c r="AF74" s="1"/>
    </row>
    <row r="75" spans="1:32" ht="45">
      <c r="A75" s="3" t="s">
        <v>50</v>
      </c>
      <c r="B75" s="15" t="s">
        <v>12</v>
      </c>
      <c r="C75" s="15">
        <v>1</v>
      </c>
      <c r="D75" s="15">
        <v>902</v>
      </c>
      <c r="E75" s="15">
        <v>1216</v>
      </c>
      <c r="F75" s="16">
        <v>810</v>
      </c>
      <c r="G75" s="8">
        <v>1761000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8">
        <v>3762800</v>
      </c>
      <c r="S75" s="8"/>
      <c r="T75" s="8"/>
      <c r="U75" s="8"/>
      <c r="V75" s="8"/>
      <c r="W75" s="8"/>
      <c r="X75" s="8"/>
      <c r="Y75" s="8"/>
      <c r="Z75" s="33">
        <f>R75+S75</f>
        <v>3762800</v>
      </c>
      <c r="AA75" s="33"/>
      <c r="AB75" s="33"/>
      <c r="AC75" s="57">
        <v>1881396</v>
      </c>
      <c r="AD75" s="8"/>
      <c r="AE75" s="47">
        <f t="shared" si="4"/>
        <v>49.9998936961837</v>
      </c>
      <c r="AF75" s="1"/>
    </row>
    <row r="76" spans="1:32" ht="45">
      <c r="A76" s="26" t="s">
        <v>69</v>
      </c>
      <c r="B76" s="15" t="s">
        <v>12</v>
      </c>
      <c r="C76" s="15">
        <v>1</v>
      </c>
      <c r="D76" s="15">
        <v>902</v>
      </c>
      <c r="E76" s="15">
        <v>1231</v>
      </c>
      <c r="F76" s="25"/>
      <c r="G76" s="8">
        <f>G77</f>
        <v>7007271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8">
        <f>R77</f>
        <v>7021333.75</v>
      </c>
      <c r="S76" s="8"/>
      <c r="T76" s="8"/>
      <c r="U76" s="8"/>
      <c r="V76" s="8"/>
      <c r="W76" s="8"/>
      <c r="X76" s="8"/>
      <c r="Y76" s="8"/>
      <c r="Z76" s="70">
        <f>Z77</f>
        <v>0</v>
      </c>
      <c r="AA76" s="70"/>
      <c r="AB76" s="70"/>
      <c r="AC76" s="70">
        <f>AC77</f>
        <v>0</v>
      </c>
      <c r="AD76" s="70"/>
      <c r="AE76" s="47" t="s">
        <v>187</v>
      </c>
      <c r="AF76" s="1"/>
    </row>
    <row r="77" spans="1:32" ht="22.5">
      <c r="A77" s="3" t="s">
        <v>17</v>
      </c>
      <c r="B77" s="15" t="s">
        <v>12</v>
      </c>
      <c r="C77" s="15">
        <v>1</v>
      </c>
      <c r="D77" s="15">
        <v>902</v>
      </c>
      <c r="E77" s="15">
        <v>1231</v>
      </c>
      <c r="F77" s="16">
        <v>200</v>
      </c>
      <c r="G77" s="8">
        <f>G78</f>
        <v>7007271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33">
        <f>R78</f>
        <v>7021333.75</v>
      </c>
      <c r="S77" s="8"/>
      <c r="T77" s="8"/>
      <c r="U77" s="8"/>
      <c r="V77" s="8"/>
      <c r="W77" s="8"/>
      <c r="X77" s="8"/>
      <c r="Y77" s="8"/>
      <c r="Z77" s="56">
        <f>Z78+Z79</f>
        <v>0</v>
      </c>
      <c r="AA77" s="56"/>
      <c r="AB77" s="56"/>
      <c r="AC77" s="56">
        <f>AC78+AC79</f>
        <v>0</v>
      </c>
      <c r="AD77" s="56"/>
      <c r="AE77" s="47" t="s">
        <v>187</v>
      </c>
      <c r="AF77" s="1"/>
    </row>
    <row r="78" spans="1:32" ht="33.75">
      <c r="A78" s="3" t="s">
        <v>19</v>
      </c>
      <c r="B78" s="15" t="s">
        <v>12</v>
      </c>
      <c r="C78" s="15">
        <v>1</v>
      </c>
      <c r="D78" s="15">
        <v>902</v>
      </c>
      <c r="E78" s="15">
        <v>1231</v>
      </c>
      <c r="F78" s="16">
        <v>240</v>
      </c>
      <c r="G78" s="8">
        <v>7007271</v>
      </c>
      <c r="H78" s="2">
        <v>499321.6</v>
      </c>
      <c r="I78" s="2"/>
      <c r="J78" s="2"/>
      <c r="K78" s="2">
        <v>2630000</v>
      </c>
      <c r="L78" s="2"/>
      <c r="M78" s="2"/>
      <c r="N78" s="2">
        <v>4097440</v>
      </c>
      <c r="O78" s="2"/>
      <c r="P78" s="2">
        <v>4691120</v>
      </c>
      <c r="Q78" s="2">
        <v>1272200</v>
      </c>
      <c r="R78" s="33">
        <v>7021333.75</v>
      </c>
      <c r="S78" s="8"/>
      <c r="T78" s="8"/>
      <c r="U78" s="8">
        <v>-7021333.75</v>
      </c>
      <c r="V78" s="8"/>
      <c r="W78" s="8"/>
      <c r="X78" s="8"/>
      <c r="Y78" s="8"/>
      <c r="Z78" s="56">
        <f>R78+S78+U78</f>
        <v>0</v>
      </c>
      <c r="AA78" s="56"/>
      <c r="AB78" s="56"/>
      <c r="AC78" s="70"/>
      <c r="AD78" s="70"/>
      <c r="AE78" s="47" t="s">
        <v>187</v>
      </c>
      <c r="AF78" s="1"/>
    </row>
    <row r="79" spans="1:32" ht="22.5" hidden="1">
      <c r="A79" s="13" t="s">
        <v>179</v>
      </c>
      <c r="B79" s="15" t="s">
        <v>12</v>
      </c>
      <c r="C79" s="15">
        <v>1</v>
      </c>
      <c r="D79" s="15">
        <v>902</v>
      </c>
      <c r="E79" s="15">
        <v>1231</v>
      </c>
      <c r="F79" s="16">
        <v>244</v>
      </c>
      <c r="G79" s="8"/>
      <c r="H79" s="2"/>
      <c r="I79" s="2"/>
      <c r="J79" s="2"/>
      <c r="K79" s="2"/>
      <c r="L79" s="2"/>
      <c r="M79" s="2"/>
      <c r="N79" s="2"/>
      <c r="O79" s="2"/>
      <c r="P79" s="2"/>
      <c r="Q79" s="2"/>
      <c r="R79" s="33"/>
      <c r="S79" s="8"/>
      <c r="T79" s="8"/>
      <c r="U79" s="8">
        <v>7021333.75</v>
      </c>
      <c r="V79" s="8">
        <v>-7021333.75</v>
      </c>
      <c r="W79" s="8"/>
      <c r="X79" s="8"/>
      <c r="Y79" s="8"/>
      <c r="Z79" s="56">
        <f>U79+V79</f>
        <v>0</v>
      </c>
      <c r="AA79" s="56">
        <v>-17989333.8</v>
      </c>
      <c r="AB79" s="56"/>
      <c r="AC79" s="70">
        <v>0</v>
      </c>
      <c r="AD79" s="70">
        <v>-17563976.2</v>
      </c>
      <c r="AE79" s="47" t="s">
        <v>187</v>
      </c>
      <c r="AF79" s="1"/>
    </row>
    <row r="80" spans="1:32" ht="22.5">
      <c r="A80" s="3" t="s">
        <v>51</v>
      </c>
      <c r="B80" s="15" t="s">
        <v>12</v>
      </c>
      <c r="C80" s="15">
        <v>1</v>
      </c>
      <c r="D80" s="15">
        <v>902</v>
      </c>
      <c r="E80" s="15">
        <v>1242</v>
      </c>
      <c r="F80" s="16"/>
      <c r="G80" s="8" t="e">
        <f>#REF!</f>
        <v>#REF!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33">
        <f>R81</f>
        <v>2700000</v>
      </c>
      <c r="S80" s="8"/>
      <c r="T80" s="8"/>
      <c r="U80" s="8"/>
      <c r="V80" s="8"/>
      <c r="W80" s="8"/>
      <c r="X80" s="8"/>
      <c r="Y80" s="8"/>
      <c r="Z80" s="33">
        <f>Z81</f>
        <v>2700000</v>
      </c>
      <c r="AA80" s="33">
        <f>AA81</f>
        <v>0</v>
      </c>
      <c r="AB80" s="33">
        <f>AB81</f>
        <v>0</v>
      </c>
      <c r="AC80" s="33">
        <f>AC81</f>
        <v>857945.95</v>
      </c>
      <c r="AD80" s="33"/>
      <c r="AE80" s="47">
        <f t="shared" si="4"/>
        <v>31.775775925925924</v>
      </c>
      <c r="AF80" s="1"/>
    </row>
    <row r="81" spans="1:32" ht="22.5">
      <c r="A81" s="3" t="s">
        <v>17</v>
      </c>
      <c r="B81" s="15" t="s">
        <v>12</v>
      </c>
      <c r="C81" s="15">
        <v>1</v>
      </c>
      <c r="D81" s="15">
        <v>902</v>
      </c>
      <c r="E81" s="15">
        <v>1242</v>
      </c>
      <c r="F81" s="16">
        <v>200</v>
      </c>
      <c r="G81" s="8"/>
      <c r="H81" s="2"/>
      <c r="I81" s="2"/>
      <c r="J81" s="2"/>
      <c r="K81" s="2"/>
      <c r="L81" s="2"/>
      <c r="M81" s="2"/>
      <c r="N81" s="2"/>
      <c r="O81" s="2"/>
      <c r="P81" s="2"/>
      <c r="Q81" s="2"/>
      <c r="R81" s="33">
        <f>R82</f>
        <v>2700000</v>
      </c>
      <c r="S81" s="8"/>
      <c r="T81" s="8"/>
      <c r="U81" s="8"/>
      <c r="V81" s="8"/>
      <c r="W81" s="8"/>
      <c r="X81" s="8"/>
      <c r="Y81" s="8"/>
      <c r="Z81" s="33">
        <f>Z82+Z83</f>
        <v>2700000</v>
      </c>
      <c r="AA81" s="33"/>
      <c r="AB81" s="33"/>
      <c r="AC81" s="33">
        <f>AC82+AC83</f>
        <v>857945.95</v>
      </c>
      <c r="AD81" s="33"/>
      <c r="AE81" s="47">
        <f t="shared" si="4"/>
        <v>31.775775925925924</v>
      </c>
      <c r="AF81" s="1"/>
    </row>
    <row r="82" spans="1:32" ht="33.75">
      <c r="A82" s="3" t="s">
        <v>19</v>
      </c>
      <c r="B82" s="15" t="s">
        <v>12</v>
      </c>
      <c r="C82" s="15">
        <v>1</v>
      </c>
      <c r="D82" s="15">
        <v>902</v>
      </c>
      <c r="E82" s="15">
        <v>1242</v>
      </c>
      <c r="F82" s="16">
        <v>240</v>
      </c>
      <c r="G82" s="8"/>
      <c r="H82" s="2"/>
      <c r="I82" s="2"/>
      <c r="J82" s="2"/>
      <c r="K82" s="2"/>
      <c r="L82" s="2"/>
      <c r="M82" s="2"/>
      <c r="N82" s="2"/>
      <c r="O82" s="2"/>
      <c r="P82" s="2"/>
      <c r="Q82" s="2">
        <v>1126381.33</v>
      </c>
      <c r="R82" s="33">
        <v>2700000</v>
      </c>
      <c r="S82" s="8"/>
      <c r="T82" s="8"/>
      <c r="U82" s="8">
        <v>-2700000</v>
      </c>
      <c r="V82" s="8"/>
      <c r="W82" s="8"/>
      <c r="X82" s="8"/>
      <c r="Y82" s="8"/>
      <c r="Z82" s="56">
        <f>R82+S82+U82</f>
        <v>0</v>
      </c>
      <c r="AA82" s="33"/>
      <c r="AB82" s="33"/>
      <c r="AC82" s="8"/>
      <c r="AD82" s="8"/>
      <c r="AE82" s="47" t="s">
        <v>187</v>
      </c>
      <c r="AF82" s="1"/>
    </row>
    <row r="83" spans="1:32" ht="33.75">
      <c r="A83" s="13" t="s">
        <v>180</v>
      </c>
      <c r="B83" s="15" t="s">
        <v>12</v>
      </c>
      <c r="C83" s="15">
        <v>1</v>
      </c>
      <c r="D83" s="15">
        <v>902</v>
      </c>
      <c r="E83" s="15">
        <v>1242</v>
      </c>
      <c r="F83" s="16">
        <v>243</v>
      </c>
      <c r="G83" s="8"/>
      <c r="H83" s="2"/>
      <c r="I83" s="2"/>
      <c r="J83" s="2"/>
      <c r="K83" s="2"/>
      <c r="L83" s="2"/>
      <c r="M83" s="2"/>
      <c r="N83" s="2"/>
      <c r="O83" s="2"/>
      <c r="P83" s="2"/>
      <c r="Q83" s="2"/>
      <c r="R83" s="33"/>
      <c r="S83" s="8"/>
      <c r="T83" s="8"/>
      <c r="U83" s="8">
        <v>2700000</v>
      </c>
      <c r="V83" s="8"/>
      <c r="W83" s="8"/>
      <c r="X83" s="8"/>
      <c r="Y83" s="8"/>
      <c r="Z83" s="33">
        <f>U83</f>
        <v>2700000</v>
      </c>
      <c r="AA83" s="33"/>
      <c r="AB83" s="33"/>
      <c r="AC83" s="57">
        <v>857945.95</v>
      </c>
      <c r="AD83" s="8"/>
      <c r="AE83" s="47">
        <f t="shared" si="4"/>
        <v>31.775775925925924</v>
      </c>
      <c r="AF83" s="1"/>
    </row>
    <row r="84" spans="1:32" ht="22.5">
      <c r="A84" s="13" t="s">
        <v>181</v>
      </c>
      <c r="B84" s="15" t="s">
        <v>12</v>
      </c>
      <c r="C84" s="15">
        <v>1</v>
      </c>
      <c r="D84" s="15">
        <v>902</v>
      </c>
      <c r="E84" s="15">
        <v>1249</v>
      </c>
      <c r="F84" s="16"/>
      <c r="G84" s="8"/>
      <c r="H84" s="2"/>
      <c r="I84" s="2"/>
      <c r="J84" s="2"/>
      <c r="K84" s="2"/>
      <c r="L84" s="2"/>
      <c r="M84" s="2"/>
      <c r="N84" s="2"/>
      <c r="O84" s="2"/>
      <c r="P84" s="2"/>
      <c r="Q84" s="2"/>
      <c r="R84" s="33"/>
      <c r="S84" s="8"/>
      <c r="T84" s="8"/>
      <c r="U84" s="8"/>
      <c r="V84" s="8"/>
      <c r="W84" s="8"/>
      <c r="X84" s="8"/>
      <c r="Y84" s="8"/>
      <c r="Z84" s="33">
        <f>Z85</f>
        <v>68173.07</v>
      </c>
      <c r="AA84" s="33">
        <f>AA85</f>
        <v>0</v>
      </c>
      <c r="AB84" s="33">
        <f>AB85</f>
        <v>0</v>
      </c>
      <c r="AC84" s="33">
        <f>AC85</f>
        <v>68173.07</v>
      </c>
      <c r="AD84" s="8"/>
      <c r="AE84" s="47">
        <f t="shared" si="4"/>
        <v>100</v>
      </c>
      <c r="AF84" s="1"/>
    </row>
    <row r="85" spans="1:32" ht="22.5">
      <c r="A85" s="3" t="s">
        <v>17</v>
      </c>
      <c r="B85" s="15" t="s">
        <v>12</v>
      </c>
      <c r="C85" s="15">
        <v>1</v>
      </c>
      <c r="D85" s="15">
        <v>902</v>
      </c>
      <c r="E85" s="15">
        <v>1249</v>
      </c>
      <c r="F85" s="16">
        <v>200</v>
      </c>
      <c r="G85" s="8"/>
      <c r="H85" s="2"/>
      <c r="I85" s="2"/>
      <c r="J85" s="2"/>
      <c r="K85" s="2"/>
      <c r="L85" s="2"/>
      <c r="M85" s="2"/>
      <c r="N85" s="2"/>
      <c r="O85" s="2"/>
      <c r="P85" s="2"/>
      <c r="Q85" s="2"/>
      <c r="R85" s="33"/>
      <c r="S85" s="8"/>
      <c r="T85" s="8"/>
      <c r="U85" s="8">
        <v>-29018</v>
      </c>
      <c r="V85" s="8"/>
      <c r="W85" s="8"/>
      <c r="X85" s="8"/>
      <c r="Y85" s="8"/>
      <c r="Z85" s="33">
        <f>Z86</f>
        <v>68173.07</v>
      </c>
      <c r="AA85" s="33"/>
      <c r="AB85" s="33"/>
      <c r="AC85" s="8">
        <f>AC86</f>
        <v>68173.07</v>
      </c>
      <c r="AD85" s="8"/>
      <c r="AE85" s="47">
        <f t="shared" si="4"/>
        <v>100</v>
      </c>
      <c r="AF85" s="1"/>
    </row>
    <row r="86" spans="1:32" ht="22.5">
      <c r="A86" s="13" t="s">
        <v>179</v>
      </c>
      <c r="B86" s="15" t="s">
        <v>12</v>
      </c>
      <c r="C86" s="15">
        <v>1</v>
      </c>
      <c r="D86" s="15">
        <v>902</v>
      </c>
      <c r="E86" s="15">
        <v>1249</v>
      </c>
      <c r="F86" s="16">
        <v>244</v>
      </c>
      <c r="G86" s="8"/>
      <c r="H86" s="2"/>
      <c r="I86" s="2"/>
      <c r="J86" s="2"/>
      <c r="K86" s="2"/>
      <c r="L86" s="2"/>
      <c r="M86" s="2"/>
      <c r="N86" s="2"/>
      <c r="O86" s="2"/>
      <c r="P86" s="2"/>
      <c r="Q86" s="2"/>
      <c r="R86" s="33"/>
      <c r="S86" s="8"/>
      <c r="T86" s="8"/>
      <c r="U86" s="8">
        <v>29018.66</v>
      </c>
      <c r="V86" s="8">
        <v>26986.75</v>
      </c>
      <c r="W86" s="8"/>
      <c r="X86" s="8">
        <v>12167.66</v>
      </c>
      <c r="Y86" s="8"/>
      <c r="Z86" s="33">
        <f>U86+V86+X86</f>
        <v>68173.07</v>
      </c>
      <c r="AA86" s="33"/>
      <c r="AB86" s="33"/>
      <c r="AC86" s="8">
        <v>68173.07</v>
      </c>
      <c r="AD86" s="8"/>
      <c r="AE86" s="47">
        <f t="shared" si="4"/>
        <v>100</v>
      </c>
      <c r="AF86" s="1"/>
    </row>
    <row r="87" spans="1:32" ht="22.5">
      <c r="A87" s="66" t="s">
        <v>182</v>
      </c>
      <c r="B87" s="15" t="s">
        <v>12</v>
      </c>
      <c r="C87" s="15">
        <v>1</v>
      </c>
      <c r="D87" s="15">
        <v>902</v>
      </c>
      <c r="E87" s="15">
        <v>1250</v>
      </c>
      <c r="F87" s="16"/>
      <c r="G87" s="8"/>
      <c r="H87" s="2"/>
      <c r="I87" s="2"/>
      <c r="J87" s="2"/>
      <c r="K87" s="2"/>
      <c r="L87" s="2"/>
      <c r="M87" s="2"/>
      <c r="N87" s="2"/>
      <c r="O87" s="2"/>
      <c r="P87" s="2"/>
      <c r="Q87" s="2"/>
      <c r="R87" s="33"/>
      <c r="S87" s="8"/>
      <c r="T87" s="8"/>
      <c r="U87" s="8"/>
      <c r="V87" s="8"/>
      <c r="W87" s="8"/>
      <c r="X87" s="8"/>
      <c r="Y87" s="8"/>
      <c r="Z87" s="33">
        <f>Z88</f>
        <v>599713.54</v>
      </c>
      <c r="AA87" s="33"/>
      <c r="AB87" s="33"/>
      <c r="AC87" s="8"/>
      <c r="AD87" s="8"/>
      <c r="AE87" s="78">
        <f t="shared" si="4"/>
        <v>0</v>
      </c>
      <c r="AF87" s="1"/>
    </row>
    <row r="88" spans="1:32" ht="22.5">
      <c r="A88" s="13" t="s">
        <v>17</v>
      </c>
      <c r="B88" s="15" t="s">
        <v>12</v>
      </c>
      <c r="C88" s="15">
        <v>1</v>
      </c>
      <c r="D88" s="15">
        <v>902</v>
      </c>
      <c r="E88" s="15">
        <v>1250</v>
      </c>
      <c r="F88" s="16">
        <v>200</v>
      </c>
      <c r="G88" s="8"/>
      <c r="H88" s="2"/>
      <c r="I88" s="2"/>
      <c r="J88" s="2"/>
      <c r="K88" s="2"/>
      <c r="L88" s="2"/>
      <c r="M88" s="2"/>
      <c r="N88" s="2"/>
      <c r="O88" s="2"/>
      <c r="P88" s="2"/>
      <c r="Q88" s="2"/>
      <c r="R88" s="33"/>
      <c r="S88" s="8"/>
      <c r="T88" s="8"/>
      <c r="U88" s="8"/>
      <c r="V88" s="8"/>
      <c r="W88" s="8"/>
      <c r="X88" s="8"/>
      <c r="Y88" s="8"/>
      <c r="Z88" s="33">
        <f>Z89</f>
        <v>599713.54</v>
      </c>
      <c r="AA88" s="33"/>
      <c r="AB88" s="33"/>
      <c r="AC88" s="8"/>
      <c r="AD88" s="8"/>
      <c r="AE88" s="78">
        <f t="shared" si="4"/>
        <v>0</v>
      </c>
      <c r="AF88" s="1"/>
    </row>
    <row r="89" spans="1:32" ht="22.5">
      <c r="A89" s="13" t="s">
        <v>179</v>
      </c>
      <c r="B89" s="15" t="s">
        <v>12</v>
      </c>
      <c r="C89" s="15">
        <v>1</v>
      </c>
      <c r="D89" s="15">
        <v>902</v>
      </c>
      <c r="E89" s="15">
        <v>1250</v>
      </c>
      <c r="F89" s="16">
        <v>244</v>
      </c>
      <c r="G89" s="8"/>
      <c r="H89" s="2"/>
      <c r="I89" s="2"/>
      <c r="J89" s="2"/>
      <c r="K89" s="2"/>
      <c r="L89" s="2"/>
      <c r="M89" s="2"/>
      <c r="N89" s="2"/>
      <c r="O89" s="2"/>
      <c r="P89" s="2"/>
      <c r="Q89" s="2"/>
      <c r="R89" s="33"/>
      <c r="S89" s="8"/>
      <c r="T89" s="8"/>
      <c r="U89" s="8"/>
      <c r="V89" s="8">
        <v>599713.54</v>
      </c>
      <c r="W89" s="8"/>
      <c r="X89" s="8"/>
      <c r="Y89" s="8"/>
      <c r="Z89" s="33">
        <f>V89</f>
        <v>599713.54</v>
      </c>
      <c r="AA89" s="33"/>
      <c r="AB89" s="33"/>
      <c r="AC89" s="8"/>
      <c r="AD89" s="8"/>
      <c r="AE89" s="78">
        <f t="shared" si="4"/>
        <v>0</v>
      </c>
      <c r="AF89" s="1"/>
    </row>
    <row r="90" spans="1:32" ht="33.75" hidden="1">
      <c r="A90" s="66" t="s">
        <v>183</v>
      </c>
      <c r="B90" s="15" t="s">
        <v>12</v>
      </c>
      <c r="C90" s="15">
        <v>1</v>
      </c>
      <c r="D90" s="15">
        <v>902</v>
      </c>
      <c r="E90" s="15">
        <v>1864</v>
      </c>
      <c r="F90" s="16"/>
      <c r="G90" s="8"/>
      <c r="H90" s="2"/>
      <c r="I90" s="2"/>
      <c r="J90" s="2"/>
      <c r="K90" s="2"/>
      <c r="L90" s="2"/>
      <c r="M90" s="2"/>
      <c r="N90" s="2"/>
      <c r="O90" s="2"/>
      <c r="P90" s="2"/>
      <c r="Q90" s="2"/>
      <c r="R90" s="33"/>
      <c r="S90" s="8"/>
      <c r="T90" s="8"/>
      <c r="U90" s="8"/>
      <c r="V90" s="8"/>
      <c r="W90" s="8"/>
      <c r="X90" s="8"/>
      <c r="Y90" s="8"/>
      <c r="Z90" s="33"/>
      <c r="AA90" s="33"/>
      <c r="AB90" s="33"/>
      <c r="AC90" s="8"/>
      <c r="AD90" s="8"/>
      <c r="AE90" s="47" t="e">
        <f t="shared" si="4"/>
        <v>#DIV/0!</v>
      </c>
      <c r="AF90" s="1"/>
    </row>
    <row r="91" spans="1:32" ht="22.5" hidden="1">
      <c r="A91" s="13" t="s">
        <v>17</v>
      </c>
      <c r="B91" s="15" t="s">
        <v>12</v>
      </c>
      <c r="C91" s="15">
        <v>1</v>
      </c>
      <c r="D91" s="15">
        <v>902</v>
      </c>
      <c r="E91" s="15">
        <v>1864</v>
      </c>
      <c r="F91" s="16">
        <v>200</v>
      </c>
      <c r="G91" s="8"/>
      <c r="H91" s="2"/>
      <c r="I91" s="2"/>
      <c r="J91" s="2"/>
      <c r="K91" s="2"/>
      <c r="L91" s="2"/>
      <c r="M91" s="2"/>
      <c r="N91" s="2"/>
      <c r="O91" s="2"/>
      <c r="P91" s="2"/>
      <c r="Q91" s="2"/>
      <c r="R91" s="33"/>
      <c r="S91" s="8"/>
      <c r="T91" s="8"/>
      <c r="U91" s="8"/>
      <c r="V91" s="8"/>
      <c r="W91" s="8"/>
      <c r="X91" s="8"/>
      <c r="Y91" s="8"/>
      <c r="Z91" s="33"/>
      <c r="AA91" s="33"/>
      <c r="AB91" s="33"/>
      <c r="AC91" s="8"/>
      <c r="AD91" s="8"/>
      <c r="AE91" s="47" t="e">
        <f t="shared" si="4"/>
        <v>#DIV/0!</v>
      </c>
      <c r="AF91" s="1"/>
    </row>
    <row r="92" spans="1:32" ht="22.5" hidden="1">
      <c r="A92" s="13" t="s">
        <v>179</v>
      </c>
      <c r="B92" s="15" t="s">
        <v>12</v>
      </c>
      <c r="C92" s="15">
        <v>1</v>
      </c>
      <c r="D92" s="15">
        <v>902</v>
      </c>
      <c r="E92" s="15">
        <v>1864</v>
      </c>
      <c r="F92" s="16">
        <v>244</v>
      </c>
      <c r="G92" s="8"/>
      <c r="H92" s="2"/>
      <c r="I92" s="2"/>
      <c r="J92" s="2"/>
      <c r="K92" s="2"/>
      <c r="L92" s="2"/>
      <c r="M92" s="2"/>
      <c r="N92" s="2"/>
      <c r="O92" s="2"/>
      <c r="P92" s="2"/>
      <c r="Q92" s="2"/>
      <c r="R92" s="33"/>
      <c r="S92" s="8"/>
      <c r="T92" s="8"/>
      <c r="U92" s="8"/>
      <c r="V92" s="8">
        <v>0</v>
      </c>
      <c r="W92" s="8"/>
      <c r="X92" s="8"/>
      <c r="Y92" s="8"/>
      <c r="Z92" s="33"/>
      <c r="AA92" s="33"/>
      <c r="AB92" s="33"/>
      <c r="AC92" s="8"/>
      <c r="AD92" s="8"/>
      <c r="AE92" s="47" t="e">
        <f t="shared" si="4"/>
        <v>#DIV/0!</v>
      </c>
      <c r="AF92" s="1"/>
    </row>
    <row r="93" spans="1:32" ht="45">
      <c r="A93" s="11" t="s">
        <v>74</v>
      </c>
      <c r="B93" s="15" t="s">
        <v>12</v>
      </c>
      <c r="C93" s="15">
        <v>1</v>
      </c>
      <c r="D93" s="15">
        <v>902</v>
      </c>
      <c r="E93" s="15">
        <v>1300</v>
      </c>
      <c r="F93" s="16"/>
      <c r="G93" s="8"/>
      <c r="H93" s="2"/>
      <c r="I93" s="2"/>
      <c r="J93" s="2"/>
      <c r="K93" s="2"/>
      <c r="L93" s="2"/>
      <c r="M93" s="2"/>
      <c r="N93" s="2"/>
      <c r="O93" s="2"/>
      <c r="P93" s="2"/>
      <c r="Q93" s="2"/>
      <c r="R93" s="33"/>
      <c r="S93" s="8"/>
      <c r="T93" s="8"/>
      <c r="U93" s="8"/>
      <c r="V93" s="8"/>
      <c r="W93" s="8"/>
      <c r="X93" s="8"/>
      <c r="Y93" s="8"/>
      <c r="Z93" s="33">
        <f>Z94</f>
        <v>247500</v>
      </c>
      <c r="AA93" s="33">
        <f>AA94</f>
        <v>0</v>
      </c>
      <c r="AB93" s="33">
        <f>AB94</f>
        <v>0</v>
      </c>
      <c r="AC93" s="33">
        <f>AC94</f>
        <v>168000</v>
      </c>
      <c r="AD93" s="8"/>
      <c r="AE93" s="47">
        <f t="shared" si="4"/>
        <v>67.87878787878789</v>
      </c>
      <c r="AF93" s="1"/>
    </row>
    <row r="94" spans="1:32" ht="22.5">
      <c r="A94" s="13" t="s">
        <v>17</v>
      </c>
      <c r="B94" s="15" t="s">
        <v>12</v>
      </c>
      <c r="C94" s="15">
        <v>1</v>
      </c>
      <c r="D94" s="15">
        <v>902</v>
      </c>
      <c r="E94" s="15">
        <v>1300</v>
      </c>
      <c r="F94" s="16">
        <v>200</v>
      </c>
      <c r="G94" s="8"/>
      <c r="H94" s="2"/>
      <c r="I94" s="2"/>
      <c r="J94" s="2"/>
      <c r="K94" s="2"/>
      <c r="L94" s="2"/>
      <c r="M94" s="2"/>
      <c r="N94" s="2"/>
      <c r="O94" s="2"/>
      <c r="P94" s="2"/>
      <c r="Q94" s="2"/>
      <c r="R94" s="33"/>
      <c r="S94" s="8"/>
      <c r="T94" s="8"/>
      <c r="U94" s="8"/>
      <c r="V94" s="8"/>
      <c r="W94" s="8"/>
      <c r="X94" s="8"/>
      <c r="Y94" s="8"/>
      <c r="Z94" s="33">
        <f>Z95+Z96</f>
        <v>247500</v>
      </c>
      <c r="AA94" s="33"/>
      <c r="AB94" s="33"/>
      <c r="AC94" s="8">
        <f>AC96</f>
        <v>168000</v>
      </c>
      <c r="AD94" s="8"/>
      <c r="AE94" s="47">
        <f t="shared" si="4"/>
        <v>67.87878787878789</v>
      </c>
      <c r="AF94" s="1"/>
    </row>
    <row r="95" spans="1:32" ht="33.75" hidden="1">
      <c r="A95" s="13" t="s">
        <v>19</v>
      </c>
      <c r="B95" s="15" t="s">
        <v>12</v>
      </c>
      <c r="C95" s="15">
        <v>1</v>
      </c>
      <c r="D95" s="15">
        <v>902</v>
      </c>
      <c r="E95" s="15">
        <v>1300</v>
      </c>
      <c r="F95" s="16">
        <v>240</v>
      </c>
      <c r="G95" s="8"/>
      <c r="H95" s="2"/>
      <c r="I95" s="2"/>
      <c r="J95" s="2"/>
      <c r="K95" s="2"/>
      <c r="L95" s="2"/>
      <c r="M95" s="2"/>
      <c r="N95" s="2"/>
      <c r="O95" s="2"/>
      <c r="P95" s="2"/>
      <c r="Q95" s="2"/>
      <c r="R95" s="33"/>
      <c r="S95" s="8"/>
      <c r="T95" s="8">
        <v>247500</v>
      </c>
      <c r="U95" s="8">
        <v>-247500</v>
      </c>
      <c r="V95" s="8"/>
      <c r="W95" s="8"/>
      <c r="X95" s="8"/>
      <c r="Y95" s="8"/>
      <c r="Z95" s="33">
        <f>T95+U95</f>
        <v>0</v>
      </c>
      <c r="AA95" s="33"/>
      <c r="AB95" s="33"/>
      <c r="AC95" s="8"/>
      <c r="AD95" s="8"/>
      <c r="AE95" s="47" t="e">
        <f t="shared" si="4"/>
        <v>#DIV/0!</v>
      </c>
      <c r="AF95" s="1"/>
    </row>
    <row r="96" spans="1:32" ht="22.5">
      <c r="A96" s="13" t="s">
        <v>179</v>
      </c>
      <c r="B96" s="15" t="s">
        <v>12</v>
      </c>
      <c r="C96" s="15">
        <v>1</v>
      </c>
      <c r="D96" s="15">
        <v>902</v>
      </c>
      <c r="E96" s="15">
        <v>1300</v>
      </c>
      <c r="F96" s="16">
        <v>244</v>
      </c>
      <c r="G96" s="8"/>
      <c r="H96" s="2"/>
      <c r="I96" s="2"/>
      <c r="J96" s="2"/>
      <c r="K96" s="2"/>
      <c r="L96" s="2"/>
      <c r="M96" s="2"/>
      <c r="N96" s="2"/>
      <c r="O96" s="2"/>
      <c r="P96" s="2"/>
      <c r="Q96" s="2"/>
      <c r="R96" s="33"/>
      <c r="S96" s="8"/>
      <c r="T96" s="8"/>
      <c r="U96" s="8">
        <v>247500</v>
      </c>
      <c r="V96" s="8"/>
      <c r="W96" s="8"/>
      <c r="X96" s="8"/>
      <c r="Y96" s="8"/>
      <c r="Z96" s="33">
        <f>U96</f>
        <v>247500</v>
      </c>
      <c r="AA96" s="33"/>
      <c r="AB96" s="33"/>
      <c r="AC96" s="8">
        <v>168000</v>
      </c>
      <c r="AD96" s="8"/>
      <c r="AE96" s="47">
        <f t="shared" si="4"/>
        <v>67.87878787878789</v>
      </c>
      <c r="AF96" s="1"/>
    </row>
    <row r="97" spans="1:32" ht="45">
      <c r="A97" s="3" t="s">
        <v>125</v>
      </c>
      <c r="B97" s="15" t="s">
        <v>12</v>
      </c>
      <c r="C97" s="15">
        <v>1</v>
      </c>
      <c r="D97" s="15">
        <v>902</v>
      </c>
      <c r="E97" s="15">
        <v>9601</v>
      </c>
      <c r="F97" s="16"/>
      <c r="G97" s="8">
        <f>G100</f>
        <v>2212476.72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33">
        <f>R100+R98</f>
        <v>500000</v>
      </c>
      <c r="S97" s="8"/>
      <c r="T97" s="8"/>
      <c r="U97" s="8"/>
      <c r="V97" s="8"/>
      <c r="W97" s="8"/>
      <c r="X97" s="8"/>
      <c r="Y97" s="8"/>
      <c r="Z97" s="33">
        <f aca="true" t="shared" si="5" ref="Z97:AC98">Z98</f>
        <v>538079.16</v>
      </c>
      <c r="AA97" s="33"/>
      <c r="AB97" s="33"/>
      <c r="AC97" s="56">
        <f t="shared" si="5"/>
        <v>0</v>
      </c>
      <c r="AD97" s="56"/>
      <c r="AE97" s="78">
        <f t="shared" si="4"/>
        <v>0</v>
      </c>
      <c r="AF97" s="1"/>
    </row>
    <row r="98" spans="1:32" ht="33.75">
      <c r="A98" s="13" t="s">
        <v>80</v>
      </c>
      <c r="B98" s="15" t="s">
        <v>12</v>
      </c>
      <c r="C98" s="15">
        <v>1</v>
      </c>
      <c r="D98" s="15">
        <v>902</v>
      </c>
      <c r="E98" s="15">
        <v>9601</v>
      </c>
      <c r="F98" s="16">
        <v>600</v>
      </c>
      <c r="G98" s="8"/>
      <c r="H98" s="2"/>
      <c r="I98" s="2"/>
      <c r="J98" s="2"/>
      <c r="K98" s="2"/>
      <c r="L98" s="2"/>
      <c r="M98" s="2"/>
      <c r="N98" s="2"/>
      <c r="O98" s="2"/>
      <c r="P98" s="2"/>
      <c r="Q98" s="2"/>
      <c r="R98" s="33">
        <f>R99</f>
        <v>500000</v>
      </c>
      <c r="S98" s="8"/>
      <c r="T98" s="8"/>
      <c r="U98" s="8"/>
      <c r="V98" s="8"/>
      <c r="W98" s="8"/>
      <c r="X98" s="8"/>
      <c r="Y98" s="8"/>
      <c r="Z98" s="33">
        <f t="shared" si="5"/>
        <v>538079.16</v>
      </c>
      <c r="AA98" s="33"/>
      <c r="AB98" s="33"/>
      <c r="AC98" s="56">
        <f t="shared" si="5"/>
        <v>0</v>
      </c>
      <c r="AD98" s="56"/>
      <c r="AE98" s="78">
        <f t="shared" si="4"/>
        <v>0</v>
      </c>
      <c r="AF98" s="1"/>
    </row>
    <row r="99" spans="1:32" ht="38.25" customHeight="1">
      <c r="A99" s="13" t="s">
        <v>129</v>
      </c>
      <c r="B99" s="15" t="s">
        <v>12</v>
      </c>
      <c r="C99" s="15">
        <v>1</v>
      </c>
      <c r="D99" s="15">
        <v>902</v>
      </c>
      <c r="E99" s="15">
        <v>9601</v>
      </c>
      <c r="F99" s="16">
        <v>630</v>
      </c>
      <c r="G99" s="8"/>
      <c r="H99" s="2"/>
      <c r="I99" s="2"/>
      <c r="J99" s="2"/>
      <c r="K99" s="2"/>
      <c r="L99" s="2"/>
      <c r="M99" s="2"/>
      <c r="N99" s="2"/>
      <c r="O99" s="2"/>
      <c r="P99" s="2"/>
      <c r="Q99" s="2">
        <v>1126381.33</v>
      </c>
      <c r="R99" s="33">
        <v>500000</v>
      </c>
      <c r="S99" s="8"/>
      <c r="T99" s="8">
        <v>38079.16</v>
      </c>
      <c r="U99" s="8"/>
      <c r="V99" s="8"/>
      <c r="W99" s="8"/>
      <c r="X99" s="8"/>
      <c r="Y99" s="8"/>
      <c r="Z99" s="33">
        <f>R99+S99+T99</f>
        <v>538079.16</v>
      </c>
      <c r="AA99" s="33"/>
      <c r="AB99" s="33"/>
      <c r="AC99" s="70">
        <v>0</v>
      </c>
      <c r="AD99" s="70"/>
      <c r="AE99" s="78">
        <f t="shared" si="4"/>
        <v>0</v>
      </c>
      <c r="AF99" s="1"/>
    </row>
    <row r="100" spans="1:32" ht="11.25" hidden="1">
      <c r="A100" s="3" t="s">
        <v>21</v>
      </c>
      <c r="B100" s="15" t="s">
        <v>12</v>
      </c>
      <c r="C100" s="15">
        <v>1</v>
      </c>
      <c r="D100" s="15">
        <v>902</v>
      </c>
      <c r="E100" s="15">
        <v>1242</v>
      </c>
      <c r="F100" s="16">
        <v>800</v>
      </c>
      <c r="G100" s="8">
        <f>G101</f>
        <v>2212476.72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3">
        <f>R101</f>
        <v>0</v>
      </c>
      <c r="S100" s="8"/>
      <c r="T100" s="8"/>
      <c r="U100" s="8"/>
      <c r="V100" s="8"/>
      <c r="W100" s="8"/>
      <c r="X100" s="8"/>
      <c r="Y100" s="8"/>
      <c r="Z100" s="33">
        <f>Z101</f>
        <v>-2212476.7199999997</v>
      </c>
      <c r="AA100" s="33"/>
      <c r="AB100" s="33"/>
      <c r="AC100" s="70"/>
      <c r="AD100" s="70"/>
      <c r="AE100" s="78">
        <f t="shared" si="4"/>
        <v>0</v>
      </c>
      <c r="AF100" s="1"/>
    </row>
    <row r="101" spans="1:32" ht="45" hidden="1">
      <c r="A101" s="3" t="s">
        <v>50</v>
      </c>
      <c r="B101" s="15" t="s">
        <v>12</v>
      </c>
      <c r="C101" s="15">
        <v>1</v>
      </c>
      <c r="D101" s="15">
        <v>902</v>
      </c>
      <c r="E101" s="15">
        <v>1242</v>
      </c>
      <c r="F101" s="16">
        <v>810</v>
      </c>
      <c r="G101" s="8">
        <v>2212476.72</v>
      </c>
      <c r="H101" s="2"/>
      <c r="I101" s="2"/>
      <c r="J101" s="2"/>
      <c r="K101" s="2"/>
      <c r="L101" s="2"/>
      <c r="M101" s="2"/>
      <c r="N101" s="2"/>
      <c r="O101" s="2">
        <v>-1100000</v>
      </c>
      <c r="P101" s="2"/>
      <c r="Q101" s="2">
        <v>-1112476.72</v>
      </c>
      <c r="R101" s="33">
        <f>G101+H101+I101+J101+K101+L101+M101+N101+O101+P101+Q101</f>
        <v>0</v>
      </c>
      <c r="S101" s="8"/>
      <c r="T101" s="8"/>
      <c r="U101" s="8"/>
      <c r="V101" s="8"/>
      <c r="W101" s="8"/>
      <c r="X101" s="8"/>
      <c r="Y101" s="8"/>
      <c r="Z101" s="33">
        <f>I101+J101+K101+L101+M101+N101+O101+P101+Q101+R101+S101</f>
        <v>-2212476.7199999997</v>
      </c>
      <c r="AA101" s="33"/>
      <c r="AB101" s="33"/>
      <c r="AC101" s="70"/>
      <c r="AD101" s="70"/>
      <c r="AE101" s="78">
        <f t="shared" si="4"/>
        <v>0</v>
      </c>
      <c r="AF101" s="1"/>
    </row>
    <row r="102" spans="1:32" ht="112.5">
      <c r="A102" s="3" t="s">
        <v>124</v>
      </c>
      <c r="B102" s="15" t="s">
        <v>12</v>
      </c>
      <c r="C102" s="15">
        <v>1</v>
      </c>
      <c r="D102" s="15">
        <v>902</v>
      </c>
      <c r="E102" s="15">
        <v>1251</v>
      </c>
      <c r="F102" s="16"/>
      <c r="G102" s="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33">
        <f>R103</f>
        <v>55700</v>
      </c>
      <c r="S102" s="8"/>
      <c r="T102" s="8"/>
      <c r="U102" s="8"/>
      <c r="V102" s="8"/>
      <c r="W102" s="8"/>
      <c r="X102" s="8"/>
      <c r="Y102" s="8"/>
      <c r="Z102" s="33">
        <f>Z103</f>
        <v>55700</v>
      </c>
      <c r="AA102" s="33"/>
      <c r="AB102" s="33"/>
      <c r="AC102" s="56">
        <f>AC103</f>
        <v>0</v>
      </c>
      <c r="AD102" s="56"/>
      <c r="AE102" s="78">
        <f t="shared" si="4"/>
        <v>0</v>
      </c>
      <c r="AF102" s="1"/>
    </row>
    <row r="103" spans="1:32" ht="22.5">
      <c r="A103" s="3" t="s">
        <v>17</v>
      </c>
      <c r="B103" s="15" t="s">
        <v>12</v>
      </c>
      <c r="C103" s="15">
        <v>1</v>
      </c>
      <c r="D103" s="15">
        <v>902</v>
      </c>
      <c r="E103" s="15">
        <v>1251</v>
      </c>
      <c r="F103" s="16">
        <v>200</v>
      </c>
      <c r="G103" s="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33">
        <f>R104</f>
        <v>55700</v>
      </c>
      <c r="S103" s="8"/>
      <c r="T103" s="8"/>
      <c r="U103" s="8"/>
      <c r="V103" s="8"/>
      <c r="W103" s="8"/>
      <c r="X103" s="8"/>
      <c r="Y103" s="8"/>
      <c r="Z103" s="33">
        <f>Z104+Z105</f>
        <v>55700</v>
      </c>
      <c r="AA103" s="33"/>
      <c r="AB103" s="33"/>
      <c r="AC103" s="56">
        <f>AC104+AC105</f>
        <v>0</v>
      </c>
      <c r="AD103" s="56"/>
      <c r="AE103" s="78">
        <f t="shared" si="4"/>
        <v>0</v>
      </c>
      <c r="AF103" s="1"/>
    </row>
    <row r="104" spans="1:32" ht="33.75">
      <c r="A104" s="3" t="s">
        <v>19</v>
      </c>
      <c r="B104" s="15" t="s">
        <v>12</v>
      </c>
      <c r="C104" s="15">
        <v>1</v>
      </c>
      <c r="D104" s="15">
        <v>902</v>
      </c>
      <c r="E104" s="15">
        <v>1251</v>
      </c>
      <c r="F104" s="16">
        <v>240</v>
      </c>
      <c r="G104" s="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3">
        <v>55700</v>
      </c>
      <c r="S104" s="8"/>
      <c r="T104" s="8"/>
      <c r="U104" s="8">
        <v>-55700</v>
      </c>
      <c r="V104" s="8"/>
      <c r="W104" s="8"/>
      <c r="X104" s="8"/>
      <c r="Y104" s="8"/>
      <c r="Z104" s="56">
        <f>R104+S104+U104</f>
        <v>0</v>
      </c>
      <c r="AA104" s="33"/>
      <c r="AB104" s="33"/>
      <c r="AC104" s="8"/>
      <c r="AD104" s="8"/>
      <c r="AE104" s="47" t="s">
        <v>187</v>
      </c>
      <c r="AF104" s="1"/>
    </row>
    <row r="105" spans="1:32" ht="22.5">
      <c r="A105" s="13" t="s">
        <v>179</v>
      </c>
      <c r="B105" s="15" t="s">
        <v>12</v>
      </c>
      <c r="C105" s="15">
        <v>1</v>
      </c>
      <c r="D105" s="15">
        <v>902</v>
      </c>
      <c r="E105" s="15">
        <v>1251</v>
      </c>
      <c r="F105" s="16">
        <v>244</v>
      </c>
      <c r="G105" s="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33"/>
      <c r="S105" s="8"/>
      <c r="T105" s="8"/>
      <c r="U105" s="8">
        <v>55700</v>
      </c>
      <c r="V105" s="8"/>
      <c r="W105" s="8"/>
      <c r="X105" s="8"/>
      <c r="Y105" s="8"/>
      <c r="Z105" s="33">
        <f>U105</f>
        <v>55700</v>
      </c>
      <c r="AA105" s="33"/>
      <c r="AB105" s="33"/>
      <c r="AC105" s="70">
        <v>0</v>
      </c>
      <c r="AD105" s="70"/>
      <c r="AE105" s="78">
        <f t="shared" si="4"/>
        <v>0</v>
      </c>
      <c r="AF105" s="1"/>
    </row>
    <row r="106" spans="1:32" ht="11.25">
      <c r="A106" s="3" t="s">
        <v>53</v>
      </c>
      <c r="B106" s="15" t="s">
        <v>12</v>
      </c>
      <c r="C106" s="15">
        <v>1</v>
      </c>
      <c r="D106" s="15">
        <v>902</v>
      </c>
      <c r="E106" s="15">
        <v>1261</v>
      </c>
      <c r="F106" s="16"/>
      <c r="G106" s="8" t="e">
        <f>#REF!</f>
        <v>#REF!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33">
        <f>R107</f>
        <v>9925783</v>
      </c>
      <c r="S106" s="8"/>
      <c r="T106" s="8"/>
      <c r="U106" s="8"/>
      <c r="V106" s="8"/>
      <c r="W106" s="8"/>
      <c r="X106" s="8"/>
      <c r="Y106" s="8"/>
      <c r="Z106" s="33">
        <f>Z107</f>
        <v>10158973</v>
      </c>
      <c r="AA106" s="33">
        <f>AA107</f>
        <v>0</v>
      </c>
      <c r="AB106" s="33">
        <f>AB107</f>
        <v>0</v>
      </c>
      <c r="AC106" s="33">
        <f>AC107</f>
        <v>4849873.76</v>
      </c>
      <c r="AD106" s="33"/>
      <c r="AE106" s="47">
        <f t="shared" si="4"/>
        <v>47.739803619913154</v>
      </c>
      <c r="AF106" s="1"/>
    </row>
    <row r="107" spans="1:32" ht="22.5">
      <c r="A107" s="3" t="s">
        <v>17</v>
      </c>
      <c r="B107" s="15" t="s">
        <v>12</v>
      </c>
      <c r="C107" s="15">
        <v>1</v>
      </c>
      <c r="D107" s="15">
        <v>902</v>
      </c>
      <c r="E107" s="15">
        <v>1261</v>
      </c>
      <c r="F107" s="16">
        <v>200</v>
      </c>
      <c r="G107" s="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33">
        <f>R108</f>
        <v>9925783</v>
      </c>
      <c r="S107" s="8"/>
      <c r="T107" s="8"/>
      <c r="U107" s="8"/>
      <c r="V107" s="8"/>
      <c r="W107" s="8"/>
      <c r="X107" s="8"/>
      <c r="Y107" s="8"/>
      <c r="Z107" s="33">
        <f>Z108+Z109</f>
        <v>10158973</v>
      </c>
      <c r="AA107" s="33"/>
      <c r="AB107" s="33"/>
      <c r="AC107" s="33">
        <f>AC108+AC109</f>
        <v>4849873.76</v>
      </c>
      <c r="AD107" s="33"/>
      <c r="AE107" s="47">
        <f t="shared" si="4"/>
        <v>47.739803619913154</v>
      </c>
      <c r="AF107" s="1"/>
    </row>
    <row r="108" spans="1:32" ht="33.75">
      <c r="A108" s="3" t="s">
        <v>19</v>
      </c>
      <c r="B108" s="15" t="s">
        <v>12</v>
      </c>
      <c r="C108" s="15">
        <v>1</v>
      </c>
      <c r="D108" s="15">
        <v>902</v>
      </c>
      <c r="E108" s="15">
        <v>1261</v>
      </c>
      <c r="F108" s="16">
        <v>240</v>
      </c>
      <c r="G108" s="8"/>
      <c r="H108" s="2"/>
      <c r="I108" s="2">
        <v>199700</v>
      </c>
      <c r="J108" s="2"/>
      <c r="K108" s="2"/>
      <c r="L108" s="2"/>
      <c r="M108" s="2">
        <v>500000</v>
      </c>
      <c r="N108" s="2"/>
      <c r="O108" s="2"/>
      <c r="P108" s="2">
        <v>4364937</v>
      </c>
      <c r="Q108" s="2"/>
      <c r="R108" s="33">
        <v>9925783</v>
      </c>
      <c r="S108" s="8"/>
      <c r="T108" s="8"/>
      <c r="U108" s="8">
        <v>-9925783</v>
      </c>
      <c r="V108" s="8"/>
      <c r="W108" s="8"/>
      <c r="X108" s="8"/>
      <c r="Y108" s="8"/>
      <c r="Z108" s="56">
        <f>R108+S108+U108</f>
        <v>0</v>
      </c>
      <c r="AA108" s="33"/>
      <c r="AB108" s="33"/>
      <c r="AC108" s="8"/>
      <c r="AD108" s="8"/>
      <c r="AE108" s="47" t="s">
        <v>187</v>
      </c>
      <c r="AF108" s="1"/>
    </row>
    <row r="109" spans="1:32" ht="22.5">
      <c r="A109" s="13" t="s">
        <v>179</v>
      </c>
      <c r="B109" s="15" t="s">
        <v>12</v>
      </c>
      <c r="C109" s="15">
        <v>1</v>
      </c>
      <c r="D109" s="15">
        <v>902</v>
      </c>
      <c r="E109" s="15">
        <v>1261</v>
      </c>
      <c r="F109" s="16">
        <v>244</v>
      </c>
      <c r="G109" s="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33"/>
      <c r="S109" s="8"/>
      <c r="T109" s="8"/>
      <c r="U109" s="8">
        <v>9925783</v>
      </c>
      <c r="V109" s="8">
        <v>233190</v>
      </c>
      <c r="W109" s="8"/>
      <c r="X109" s="8"/>
      <c r="Y109" s="8"/>
      <c r="Z109" s="33">
        <f>U109+V109</f>
        <v>10158973</v>
      </c>
      <c r="AA109" s="33"/>
      <c r="AB109" s="33"/>
      <c r="AC109" s="57">
        <v>4849873.76</v>
      </c>
      <c r="AD109" s="8"/>
      <c r="AE109" s="47">
        <f t="shared" si="4"/>
        <v>47.739803619913154</v>
      </c>
      <c r="AF109" s="1"/>
    </row>
    <row r="110" spans="1:32" ht="11.25">
      <c r="A110" s="3" t="s">
        <v>54</v>
      </c>
      <c r="B110" s="15" t="s">
        <v>12</v>
      </c>
      <c r="C110" s="15">
        <v>1</v>
      </c>
      <c r="D110" s="15">
        <v>902</v>
      </c>
      <c r="E110" s="15">
        <v>1262</v>
      </c>
      <c r="F110" s="16"/>
      <c r="G110" s="8">
        <f>G111</f>
        <v>3400000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33">
        <f>R111</f>
        <v>3354125</v>
      </c>
      <c r="S110" s="8"/>
      <c r="T110" s="8"/>
      <c r="U110" s="8"/>
      <c r="V110" s="8"/>
      <c r="W110" s="8"/>
      <c r="X110" s="8"/>
      <c r="Y110" s="8"/>
      <c r="Z110" s="33">
        <f>Z111</f>
        <v>2854125</v>
      </c>
      <c r="AA110" s="33">
        <f>AA111</f>
        <v>0</v>
      </c>
      <c r="AB110" s="33">
        <f>AB111</f>
        <v>0</v>
      </c>
      <c r="AC110" s="33">
        <f>AC111</f>
        <v>893291</v>
      </c>
      <c r="AD110" s="33"/>
      <c r="AE110" s="47">
        <f t="shared" si="4"/>
        <v>31.298243769982044</v>
      </c>
      <c r="AF110" s="1"/>
    </row>
    <row r="111" spans="1:32" ht="22.5">
      <c r="A111" s="3" t="s">
        <v>17</v>
      </c>
      <c r="B111" s="15" t="s">
        <v>12</v>
      </c>
      <c r="C111" s="15">
        <v>1</v>
      </c>
      <c r="D111" s="15">
        <v>902</v>
      </c>
      <c r="E111" s="15">
        <v>1262</v>
      </c>
      <c r="F111" s="16">
        <v>200</v>
      </c>
      <c r="G111" s="8">
        <f>G112</f>
        <v>3400000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33">
        <f>R112</f>
        <v>3354125</v>
      </c>
      <c r="S111" s="8"/>
      <c r="T111" s="8"/>
      <c r="U111" s="8"/>
      <c r="V111" s="8"/>
      <c r="W111" s="8"/>
      <c r="X111" s="8"/>
      <c r="Y111" s="8"/>
      <c r="Z111" s="33">
        <f>Z112+Z113</f>
        <v>2854125</v>
      </c>
      <c r="AA111" s="33"/>
      <c r="AB111" s="33"/>
      <c r="AC111" s="33">
        <f>AC112+AC113</f>
        <v>893291</v>
      </c>
      <c r="AD111" s="33"/>
      <c r="AE111" s="47">
        <f t="shared" si="4"/>
        <v>31.298243769982044</v>
      </c>
      <c r="AF111" s="1"/>
    </row>
    <row r="112" spans="1:32" ht="33.75">
      <c r="A112" s="3" t="s">
        <v>19</v>
      </c>
      <c r="B112" s="15" t="s">
        <v>12</v>
      </c>
      <c r="C112" s="15">
        <v>1</v>
      </c>
      <c r="D112" s="15">
        <v>902</v>
      </c>
      <c r="E112" s="15">
        <v>1262</v>
      </c>
      <c r="F112" s="16">
        <v>240</v>
      </c>
      <c r="G112" s="8">
        <v>3400000</v>
      </c>
      <c r="H112" s="2"/>
      <c r="I112" s="2"/>
      <c r="J112" s="2"/>
      <c r="K112" s="2">
        <v>150000</v>
      </c>
      <c r="L112" s="2"/>
      <c r="M112" s="2">
        <v>-76370</v>
      </c>
      <c r="N112" s="2"/>
      <c r="O112" s="2"/>
      <c r="P112" s="2"/>
      <c r="Q112" s="2">
        <v>99998</v>
      </c>
      <c r="R112" s="33">
        <v>3354125</v>
      </c>
      <c r="S112" s="8"/>
      <c r="T112" s="8"/>
      <c r="U112" s="8">
        <v>-3354125</v>
      </c>
      <c r="V112" s="8"/>
      <c r="W112" s="8"/>
      <c r="X112" s="8"/>
      <c r="Y112" s="8"/>
      <c r="Z112" s="56">
        <f>R112+S112+U112</f>
        <v>0</v>
      </c>
      <c r="AA112" s="33"/>
      <c r="AB112" s="33"/>
      <c r="AC112" s="8"/>
      <c r="AD112" s="8"/>
      <c r="AE112" s="47" t="s">
        <v>187</v>
      </c>
      <c r="AF112" s="1"/>
    </row>
    <row r="113" spans="1:32" ht="22.5">
      <c r="A113" s="13" t="s">
        <v>179</v>
      </c>
      <c r="B113" s="15" t="s">
        <v>12</v>
      </c>
      <c r="C113" s="15">
        <v>1</v>
      </c>
      <c r="D113" s="15">
        <v>902</v>
      </c>
      <c r="E113" s="15">
        <v>1262</v>
      </c>
      <c r="F113" s="16">
        <v>244</v>
      </c>
      <c r="G113" s="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33"/>
      <c r="S113" s="8"/>
      <c r="T113" s="8"/>
      <c r="U113" s="8">
        <v>3354125</v>
      </c>
      <c r="V113" s="8">
        <v>-500000</v>
      </c>
      <c r="W113" s="8"/>
      <c r="X113" s="8"/>
      <c r="Y113" s="8"/>
      <c r="Z113" s="33">
        <f>U113+V113</f>
        <v>2854125</v>
      </c>
      <c r="AA113" s="33"/>
      <c r="AB113" s="33"/>
      <c r="AC113" s="57">
        <v>893291</v>
      </c>
      <c r="AD113" s="8"/>
      <c r="AE113" s="47">
        <f t="shared" si="4"/>
        <v>31.298243769982044</v>
      </c>
      <c r="AF113" s="1"/>
    </row>
    <row r="114" spans="1:32" ht="22.5">
      <c r="A114" s="3" t="s">
        <v>55</v>
      </c>
      <c r="B114" s="15" t="s">
        <v>12</v>
      </c>
      <c r="C114" s="15">
        <v>1</v>
      </c>
      <c r="D114" s="15">
        <v>902</v>
      </c>
      <c r="E114" s="15">
        <v>1263</v>
      </c>
      <c r="F114" s="16"/>
      <c r="G114" s="8">
        <f>G115</f>
        <v>500000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33">
        <f>R115</f>
        <v>500000</v>
      </c>
      <c r="S114" s="8"/>
      <c r="T114" s="8"/>
      <c r="U114" s="8"/>
      <c r="V114" s="8"/>
      <c r="W114" s="8"/>
      <c r="X114" s="8"/>
      <c r="Y114" s="8"/>
      <c r="Z114" s="33">
        <f>Z115</f>
        <v>500000</v>
      </c>
      <c r="AA114" s="33">
        <f>AA115</f>
        <v>0</v>
      </c>
      <c r="AB114" s="33">
        <f>AB115</f>
        <v>0</v>
      </c>
      <c r="AC114" s="33">
        <f>AC115</f>
        <v>346138</v>
      </c>
      <c r="AD114" s="33"/>
      <c r="AE114" s="47">
        <f t="shared" si="4"/>
        <v>69.2276</v>
      </c>
      <c r="AF114" s="1"/>
    </row>
    <row r="115" spans="1:32" ht="22.5">
      <c r="A115" s="3" t="s">
        <v>17</v>
      </c>
      <c r="B115" s="15" t="s">
        <v>12</v>
      </c>
      <c r="C115" s="15">
        <v>1</v>
      </c>
      <c r="D115" s="15">
        <v>902</v>
      </c>
      <c r="E115" s="15">
        <v>1263</v>
      </c>
      <c r="F115" s="16">
        <v>200</v>
      </c>
      <c r="G115" s="8">
        <f>G116</f>
        <v>500000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33">
        <f>R116</f>
        <v>500000</v>
      </c>
      <c r="S115" s="8"/>
      <c r="T115" s="8"/>
      <c r="U115" s="8"/>
      <c r="V115" s="8"/>
      <c r="W115" s="8"/>
      <c r="X115" s="8"/>
      <c r="Y115" s="8"/>
      <c r="Z115" s="33">
        <f>Z116+Z117</f>
        <v>500000</v>
      </c>
      <c r="AA115" s="33"/>
      <c r="AB115" s="33"/>
      <c r="AC115" s="33">
        <f>AC116+AC117</f>
        <v>346138</v>
      </c>
      <c r="AD115" s="33"/>
      <c r="AE115" s="47">
        <f t="shared" si="4"/>
        <v>69.2276</v>
      </c>
      <c r="AF115" s="1"/>
    </row>
    <row r="116" spans="1:32" ht="33.75">
      <c r="A116" s="3" t="s">
        <v>19</v>
      </c>
      <c r="B116" s="15" t="s">
        <v>12</v>
      </c>
      <c r="C116" s="15">
        <v>1</v>
      </c>
      <c r="D116" s="15">
        <v>902</v>
      </c>
      <c r="E116" s="15">
        <v>1263</v>
      </c>
      <c r="F116" s="16">
        <v>240</v>
      </c>
      <c r="G116" s="8">
        <v>500000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33">
        <v>500000</v>
      </c>
      <c r="S116" s="8"/>
      <c r="T116" s="8"/>
      <c r="U116" s="8">
        <v>-500000</v>
      </c>
      <c r="V116" s="8"/>
      <c r="W116" s="8"/>
      <c r="X116" s="8"/>
      <c r="Y116" s="8"/>
      <c r="Z116" s="56">
        <f>R116+S116+U116</f>
        <v>0</v>
      </c>
      <c r="AA116" s="33"/>
      <c r="AB116" s="33"/>
      <c r="AC116" s="8"/>
      <c r="AD116" s="8"/>
      <c r="AE116" s="47" t="s">
        <v>187</v>
      </c>
      <c r="AF116" s="1"/>
    </row>
    <row r="117" spans="1:32" ht="22.5">
      <c r="A117" s="13" t="s">
        <v>179</v>
      </c>
      <c r="B117" s="15" t="s">
        <v>12</v>
      </c>
      <c r="C117" s="15">
        <v>1</v>
      </c>
      <c r="D117" s="15">
        <v>902</v>
      </c>
      <c r="E117" s="15">
        <v>1263</v>
      </c>
      <c r="F117" s="16">
        <v>244</v>
      </c>
      <c r="G117" s="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33"/>
      <c r="S117" s="8"/>
      <c r="T117" s="8"/>
      <c r="U117" s="8">
        <v>500000</v>
      </c>
      <c r="V117" s="8"/>
      <c r="W117" s="8"/>
      <c r="X117" s="8"/>
      <c r="Y117" s="8"/>
      <c r="Z117" s="33">
        <f>U117</f>
        <v>500000</v>
      </c>
      <c r="AA117" s="33"/>
      <c r="AB117" s="33"/>
      <c r="AC117" s="57">
        <v>346138</v>
      </c>
      <c r="AD117" s="8"/>
      <c r="AE117" s="47">
        <f t="shared" si="4"/>
        <v>69.2276</v>
      </c>
      <c r="AF117" s="1"/>
    </row>
    <row r="118" spans="1:32" ht="22.5">
      <c r="A118" s="3" t="s">
        <v>56</v>
      </c>
      <c r="B118" s="15" t="s">
        <v>12</v>
      </c>
      <c r="C118" s="15">
        <v>1</v>
      </c>
      <c r="D118" s="15">
        <v>902</v>
      </c>
      <c r="E118" s="15">
        <v>1264</v>
      </c>
      <c r="F118" s="16"/>
      <c r="G118" s="8">
        <f>G119</f>
        <v>2320883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3">
        <f>R119</f>
        <v>2320883</v>
      </c>
      <c r="S118" s="8"/>
      <c r="T118" s="8"/>
      <c r="U118" s="8"/>
      <c r="V118" s="8"/>
      <c r="W118" s="8"/>
      <c r="X118" s="8"/>
      <c r="Y118" s="8"/>
      <c r="Z118" s="33">
        <f>Z119</f>
        <v>2270882.9</v>
      </c>
      <c r="AA118" s="33">
        <f>AA119</f>
        <v>0</v>
      </c>
      <c r="AB118" s="33">
        <f>AB119</f>
        <v>0</v>
      </c>
      <c r="AC118" s="33">
        <f>AC119</f>
        <v>572130.69</v>
      </c>
      <c r="AD118" s="33"/>
      <c r="AE118" s="47">
        <f t="shared" si="4"/>
        <v>25.194196054759143</v>
      </c>
      <c r="AF118" s="1"/>
    </row>
    <row r="119" spans="1:32" ht="22.5">
      <c r="A119" s="3" t="s">
        <v>17</v>
      </c>
      <c r="B119" s="15" t="s">
        <v>12</v>
      </c>
      <c r="C119" s="15">
        <v>1</v>
      </c>
      <c r="D119" s="15">
        <v>902</v>
      </c>
      <c r="E119" s="15">
        <v>1264</v>
      </c>
      <c r="F119" s="16">
        <v>200</v>
      </c>
      <c r="G119" s="8">
        <f>G120</f>
        <v>2320883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33">
        <f>R120</f>
        <v>2320883</v>
      </c>
      <c r="S119" s="8"/>
      <c r="T119" s="8"/>
      <c r="U119" s="8"/>
      <c r="V119" s="8"/>
      <c r="W119" s="8"/>
      <c r="X119" s="8"/>
      <c r="Y119" s="8"/>
      <c r="Z119" s="33">
        <f>Z120+Z121</f>
        <v>2270882.9</v>
      </c>
      <c r="AA119" s="33"/>
      <c r="AB119" s="33"/>
      <c r="AC119" s="33">
        <f>AC120+AC121</f>
        <v>572130.69</v>
      </c>
      <c r="AD119" s="33"/>
      <c r="AE119" s="47">
        <f t="shared" si="4"/>
        <v>25.194196054759143</v>
      </c>
      <c r="AF119" s="1"/>
    </row>
    <row r="120" spans="1:32" ht="33.75">
      <c r="A120" s="3" t="s">
        <v>19</v>
      </c>
      <c r="B120" s="15" t="s">
        <v>12</v>
      </c>
      <c r="C120" s="15">
        <v>1</v>
      </c>
      <c r="D120" s="15">
        <v>902</v>
      </c>
      <c r="E120" s="15">
        <v>1264</v>
      </c>
      <c r="F120" s="16">
        <v>240</v>
      </c>
      <c r="G120" s="8">
        <v>2320883</v>
      </c>
      <c r="H120" s="2">
        <v>7344425.33</v>
      </c>
      <c r="I120" s="2"/>
      <c r="J120" s="2"/>
      <c r="K120" s="2"/>
      <c r="L120" s="2"/>
      <c r="M120" s="2"/>
      <c r="N120" s="2"/>
      <c r="O120" s="2"/>
      <c r="P120" s="2"/>
      <c r="Q120" s="2">
        <v>598555</v>
      </c>
      <c r="R120" s="33">
        <v>2320883</v>
      </c>
      <c r="S120" s="8"/>
      <c r="T120" s="8"/>
      <c r="U120" s="8">
        <v>-2320883</v>
      </c>
      <c r="V120" s="8"/>
      <c r="W120" s="8"/>
      <c r="X120" s="8"/>
      <c r="Y120" s="8"/>
      <c r="Z120" s="56">
        <f>R120+S120+U120</f>
        <v>0</v>
      </c>
      <c r="AA120" s="33"/>
      <c r="AB120" s="33"/>
      <c r="AC120" s="8"/>
      <c r="AD120" s="8"/>
      <c r="AE120" s="47" t="s">
        <v>187</v>
      </c>
      <c r="AF120" s="1"/>
    </row>
    <row r="121" spans="1:32" ht="22.5">
      <c r="A121" s="13" t="s">
        <v>179</v>
      </c>
      <c r="B121" s="15" t="s">
        <v>12</v>
      </c>
      <c r="C121" s="15">
        <v>1</v>
      </c>
      <c r="D121" s="15">
        <v>902</v>
      </c>
      <c r="E121" s="15">
        <v>1264</v>
      </c>
      <c r="F121" s="16">
        <v>244</v>
      </c>
      <c r="G121" s="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33"/>
      <c r="S121" s="8"/>
      <c r="T121" s="8"/>
      <c r="U121" s="8">
        <v>2320883</v>
      </c>
      <c r="V121" s="8">
        <v>-50000.1</v>
      </c>
      <c r="W121" s="8"/>
      <c r="X121" s="8"/>
      <c r="Y121" s="8"/>
      <c r="Z121" s="33">
        <f>U121+V121</f>
        <v>2270882.9</v>
      </c>
      <c r="AA121" s="33"/>
      <c r="AB121" s="33"/>
      <c r="AC121" s="57">
        <v>572130.69</v>
      </c>
      <c r="AD121" s="8"/>
      <c r="AE121" s="47">
        <f t="shared" si="4"/>
        <v>25.194196054759143</v>
      </c>
      <c r="AF121" s="1"/>
    </row>
    <row r="122" spans="1:32" ht="22.5">
      <c r="A122" s="13" t="s">
        <v>193</v>
      </c>
      <c r="B122" s="15" t="s">
        <v>12</v>
      </c>
      <c r="C122" s="15">
        <v>1</v>
      </c>
      <c r="D122" s="15">
        <v>902</v>
      </c>
      <c r="E122" s="15">
        <v>1265</v>
      </c>
      <c r="F122" s="16"/>
      <c r="G122" s="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33"/>
      <c r="S122" s="8"/>
      <c r="T122" s="8"/>
      <c r="U122" s="8"/>
      <c r="V122" s="8"/>
      <c r="W122" s="8"/>
      <c r="X122" s="8"/>
      <c r="Y122" s="8"/>
      <c r="Z122" s="33">
        <f>Z123</f>
        <v>470000</v>
      </c>
      <c r="AA122" s="33"/>
      <c r="AB122" s="33"/>
      <c r="AC122" s="57"/>
      <c r="AD122" s="8"/>
      <c r="AE122" s="78">
        <f t="shared" si="4"/>
        <v>0</v>
      </c>
      <c r="AF122" s="1"/>
    </row>
    <row r="123" spans="1:32" ht="22.5">
      <c r="A123" s="13" t="s">
        <v>17</v>
      </c>
      <c r="B123" s="15" t="s">
        <v>12</v>
      </c>
      <c r="C123" s="15">
        <v>1</v>
      </c>
      <c r="D123" s="15">
        <v>902</v>
      </c>
      <c r="E123" s="15">
        <v>1265</v>
      </c>
      <c r="F123" s="16">
        <v>200</v>
      </c>
      <c r="G123" s="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33"/>
      <c r="S123" s="8"/>
      <c r="T123" s="8"/>
      <c r="U123" s="8"/>
      <c r="V123" s="8"/>
      <c r="W123" s="8"/>
      <c r="X123" s="8"/>
      <c r="Y123" s="8"/>
      <c r="Z123" s="33">
        <f>Z124</f>
        <v>470000</v>
      </c>
      <c r="AA123" s="33"/>
      <c r="AB123" s="33"/>
      <c r="AC123" s="57"/>
      <c r="AD123" s="8"/>
      <c r="AE123" s="78">
        <f t="shared" si="4"/>
        <v>0</v>
      </c>
      <c r="AF123" s="1"/>
    </row>
    <row r="124" spans="1:32" ht="22.5">
      <c r="A124" s="13" t="s">
        <v>179</v>
      </c>
      <c r="B124" s="15" t="s">
        <v>12</v>
      </c>
      <c r="C124" s="15">
        <v>1</v>
      </c>
      <c r="D124" s="15">
        <v>902</v>
      </c>
      <c r="E124" s="15">
        <v>1265</v>
      </c>
      <c r="F124" s="16">
        <v>244</v>
      </c>
      <c r="G124" s="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33"/>
      <c r="S124" s="8"/>
      <c r="T124" s="8"/>
      <c r="U124" s="8"/>
      <c r="V124" s="8">
        <v>470000</v>
      </c>
      <c r="W124" s="8"/>
      <c r="X124" s="8"/>
      <c r="Y124" s="8"/>
      <c r="Z124" s="33">
        <f>V124</f>
        <v>470000</v>
      </c>
      <c r="AA124" s="33"/>
      <c r="AB124" s="33"/>
      <c r="AC124" s="57"/>
      <c r="AD124" s="8"/>
      <c r="AE124" s="78">
        <f t="shared" si="4"/>
        <v>0</v>
      </c>
      <c r="AF124" s="1"/>
    </row>
    <row r="125" spans="1:32" ht="33.75">
      <c r="A125" s="13" t="s">
        <v>194</v>
      </c>
      <c r="B125" s="15" t="s">
        <v>12</v>
      </c>
      <c r="C125" s="15">
        <v>1</v>
      </c>
      <c r="D125" s="15">
        <v>902</v>
      </c>
      <c r="E125" s="15">
        <v>1270</v>
      </c>
      <c r="F125" s="16"/>
      <c r="G125" s="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33"/>
      <c r="S125" s="8"/>
      <c r="T125" s="8"/>
      <c r="U125" s="8"/>
      <c r="V125" s="8"/>
      <c r="W125" s="8"/>
      <c r="X125" s="8"/>
      <c r="Y125" s="8"/>
      <c r="Z125" s="33">
        <f>Z126</f>
        <v>98000</v>
      </c>
      <c r="AA125" s="33">
        <f>AA126</f>
        <v>0</v>
      </c>
      <c r="AB125" s="33">
        <f>AB126</f>
        <v>0</v>
      </c>
      <c r="AC125" s="33">
        <f>AC126</f>
        <v>98000</v>
      </c>
      <c r="AD125" s="8"/>
      <c r="AE125" s="47">
        <f t="shared" si="4"/>
        <v>100</v>
      </c>
      <c r="AF125" s="1"/>
    </row>
    <row r="126" spans="1:32" ht="22.5">
      <c r="A126" s="13" t="s">
        <v>17</v>
      </c>
      <c r="B126" s="15" t="s">
        <v>12</v>
      </c>
      <c r="C126" s="15">
        <v>1</v>
      </c>
      <c r="D126" s="15">
        <v>902</v>
      </c>
      <c r="E126" s="15">
        <v>1270</v>
      </c>
      <c r="F126" s="16">
        <v>240</v>
      </c>
      <c r="G126" s="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33"/>
      <c r="S126" s="8"/>
      <c r="T126" s="8"/>
      <c r="U126" s="8"/>
      <c r="V126" s="8"/>
      <c r="W126" s="8"/>
      <c r="X126" s="8"/>
      <c r="Y126" s="8"/>
      <c r="Z126" s="33">
        <f>Z127</f>
        <v>98000</v>
      </c>
      <c r="AA126" s="33"/>
      <c r="AB126" s="33"/>
      <c r="AC126" s="57">
        <f>AC127</f>
        <v>98000</v>
      </c>
      <c r="AD126" s="8"/>
      <c r="AE126" s="47">
        <f t="shared" si="4"/>
        <v>100</v>
      </c>
      <c r="AF126" s="1"/>
    </row>
    <row r="127" spans="1:32" ht="22.5">
      <c r="A127" s="13" t="s">
        <v>179</v>
      </c>
      <c r="B127" s="15" t="s">
        <v>12</v>
      </c>
      <c r="C127" s="15">
        <v>1</v>
      </c>
      <c r="D127" s="15">
        <v>902</v>
      </c>
      <c r="E127" s="15">
        <v>1270</v>
      </c>
      <c r="F127" s="16">
        <v>244</v>
      </c>
      <c r="G127" s="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33"/>
      <c r="S127" s="8"/>
      <c r="T127" s="8"/>
      <c r="U127" s="8"/>
      <c r="V127" s="8">
        <v>98000</v>
      </c>
      <c r="W127" s="8"/>
      <c r="X127" s="8"/>
      <c r="Y127" s="8"/>
      <c r="Z127" s="33">
        <f>V127</f>
        <v>98000</v>
      </c>
      <c r="AA127" s="33"/>
      <c r="AB127" s="33"/>
      <c r="AC127" s="57">
        <v>98000</v>
      </c>
      <c r="AD127" s="8"/>
      <c r="AE127" s="47">
        <f t="shared" si="4"/>
        <v>100</v>
      </c>
      <c r="AF127" s="1"/>
    </row>
    <row r="128" spans="1:32" ht="33.75">
      <c r="A128" s="4" t="s">
        <v>170</v>
      </c>
      <c r="B128" s="15" t="s">
        <v>12</v>
      </c>
      <c r="C128" s="15">
        <v>1</v>
      </c>
      <c r="D128" s="15">
        <v>902</v>
      </c>
      <c r="E128" s="15">
        <v>1280</v>
      </c>
      <c r="F128" s="16"/>
      <c r="G128" s="8">
        <f>G129+G133</f>
        <v>2193680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33">
        <f>R129+R133</f>
        <v>500000</v>
      </c>
      <c r="S128" s="8"/>
      <c r="T128" s="8"/>
      <c r="U128" s="8"/>
      <c r="V128" s="8"/>
      <c r="W128" s="8"/>
      <c r="X128" s="8"/>
      <c r="Y128" s="8"/>
      <c r="Z128" s="33">
        <f>Z129+Z133+Z131</f>
        <v>830803.62</v>
      </c>
      <c r="AA128" s="33">
        <f>AA129+AA133+AA131</f>
        <v>0</v>
      </c>
      <c r="AB128" s="33">
        <f>AB129+AB133+AB131</f>
        <v>0</v>
      </c>
      <c r="AC128" s="33">
        <f>AC129+AC133+AC131</f>
        <v>347113.8</v>
      </c>
      <c r="AD128" s="8"/>
      <c r="AE128" s="47">
        <f t="shared" si="4"/>
        <v>41.78048718661096</v>
      </c>
      <c r="AF128" s="1"/>
    </row>
    <row r="129" spans="1:32" ht="22.5" hidden="1">
      <c r="A129" s="13" t="s">
        <v>17</v>
      </c>
      <c r="B129" s="15" t="s">
        <v>12</v>
      </c>
      <c r="C129" s="15">
        <v>1</v>
      </c>
      <c r="D129" s="15">
        <v>902</v>
      </c>
      <c r="E129" s="15">
        <v>1280</v>
      </c>
      <c r="F129" s="16">
        <v>200</v>
      </c>
      <c r="G129" s="8">
        <f>G130</f>
        <v>615000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33">
        <f>R130</f>
        <v>0</v>
      </c>
      <c r="S129" s="8"/>
      <c r="T129" s="8"/>
      <c r="U129" s="8"/>
      <c r="V129" s="8"/>
      <c r="W129" s="8"/>
      <c r="X129" s="8"/>
      <c r="Y129" s="8"/>
      <c r="Z129" s="33">
        <f>Z130</f>
        <v>0</v>
      </c>
      <c r="AA129" s="33"/>
      <c r="AB129" s="33"/>
      <c r="AC129" s="8"/>
      <c r="AD129" s="8"/>
      <c r="AE129" s="47" t="e">
        <f t="shared" si="4"/>
        <v>#DIV/0!</v>
      </c>
      <c r="AF129" s="1"/>
    </row>
    <row r="130" spans="1:32" ht="33.75" hidden="1">
      <c r="A130" s="13" t="s">
        <v>19</v>
      </c>
      <c r="B130" s="15" t="s">
        <v>12</v>
      </c>
      <c r="C130" s="15">
        <v>1</v>
      </c>
      <c r="D130" s="15">
        <v>902</v>
      </c>
      <c r="E130" s="15">
        <v>1280</v>
      </c>
      <c r="F130" s="16">
        <v>240</v>
      </c>
      <c r="G130" s="8">
        <v>615000</v>
      </c>
      <c r="H130" s="2"/>
      <c r="I130" s="2"/>
      <c r="J130" s="2"/>
      <c r="K130" s="2">
        <v>159620</v>
      </c>
      <c r="L130" s="8">
        <v>30000</v>
      </c>
      <c r="M130" s="8">
        <v>1561426</v>
      </c>
      <c r="N130" s="8">
        <v>50400</v>
      </c>
      <c r="O130" s="8">
        <v>134799.5</v>
      </c>
      <c r="P130" s="8">
        <v>453000</v>
      </c>
      <c r="Q130" s="8">
        <v>6500</v>
      </c>
      <c r="R130" s="33">
        <v>0</v>
      </c>
      <c r="S130" s="8"/>
      <c r="T130" s="8"/>
      <c r="U130" s="8"/>
      <c r="V130" s="8"/>
      <c r="W130" s="8"/>
      <c r="X130" s="8"/>
      <c r="Y130" s="8"/>
      <c r="Z130" s="33">
        <f>R130+S130</f>
        <v>0</v>
      </c>
      <c r="AA130" s="33"/>
      <c r="AB130" s="33"/>
      <c r="AC130" s="8"/>
      <c r="AD130" s="8"/>
      <c r="AE130" s="47" t="e">
        <f t="shared" si="4"/>
        <v>#DIV/0!</v>
      </c>
      <c r="AF130" s="1"/>
    </row>
    <row r="131" spans="1:32" ht="22.5">
      <c r="A131" s="3" t="s">
        <v>17</v>
      </c>
      <c r="B131" s="15" t="s">
        <v>12</v>
      </c>
      <c r="C131" s="15">
        <v>1</v>
      </c>
      <c r="D131" s="15">
        <v>902</v>
      </c>
      <c r="E131" s="15">
        <v>1280</v>
      </c>
      <c r="F131" s="16">
        <v>200</v>
      </c>
      <c r="G131" s="8"/>
      <c r="H131" s="2"/>
      <c r="I131" s="2"/>
      <c r="J131" s="2"/>
      <c r="K131" s="2"/>
      <c r="L131" s="8"/>
      <c r="M131" s="8"/>
      <c r="N131" s="8"/>
      <c r="O131" s="8"/>
      <c r="P131" s="8"/>
      <c r="Q131" s="8"/>
      <c r="R131" s="33"/>
      <c r="S131" s="8"/>
      <c r="T131" s="8"/>
      <c r="U131" s="8"/>
      <c r="V131" s="8"/>
      <c r="W131" s="8"/>
      <c r="X131" s="8"/>
      <c r="Y131" s="8"/>
      <c r="Z131" s="33">
        <f>Z132</f>
        <v>302803.62</v>
      </c>
      <c r="AA131" s="33"/>
      <c r="AB131" s="33"/>
      <c r="AC131" s="8">
        <f>AC132</f>
        <v>237350</v>
      </c>
      <c r="AD131" s="8"/>
      <c r="AE131" s="47">
        <f t="shared" si="4"/>
        <v>78.3841355661468</v>
      </c>
      <c r="AF131" s="1"/>
    </row>
    <row r="132" spans="1:32" ht="22.5">
      <c r="A132" s="13" t="s">
        <v>179</v>
      </c>
      <c r="B132" s="15" t="s">
        <v>12</v>
      </c>
      <c r="C132" s="15">
        <v>1</v>
      </c>
      <c r="D132" s="15">
        <v>902</v>
      </c>
      <c r="E132" s="15">
        <v>1280</v>
      </c>
      <c r="F132" s="16">
        <v>244</v>
      </c>
      <c r="G132" s="8"/>
      <c r="H132" s="2"/>
      <c r="I132" s="2"/>
      <c r="J132" s="2"/>
      <c r="K132" s="2"/>
      <c r="L132" s="8"/>
      <c r="M132" s="8"/>
      <c r="N132" s="8"/>
      <c r="O132" s="8"/>
      <c r="P132" s="8"/>
      <c r="Q132" s="8"/>
      <c r="R132" s="33"/>
      <c r="S132" s="8"/>
      <c r="T132" s="8"/>
      <c r="U132" s="8"/>
      <c r="V132" s="8">
        <v>242803.62</v>
      </c>
      <c r="W132" s="8"/>
      <c r="X132" s="8">
        <v>60000</v>
      </c>
      <c r="Y132" s="8"/>
      <c r="Z132" s="33">
        <v>302803.62</v>
      </c>
      <c r="AA132" s="33"/>
      <c r="AB132" s="33"/>
      <c r="AC132" s="8">
        <v>237350</v>
      </c>
      <c r="AD132" s="8"/>
      <c r="AE132" s="47">
        <f t="shared" si="4"/>
        <v>78.3841355661468</v>
      </c>
      <c r="AF132" s="1"/>
    </row>
    <row r="133" spans="1:32" ht="33.75">
      <c r="A133" s="13" t="s">
        <v>80</v>
      </c>
      <c r="B133" s="15" t="s">
        <v>12</v>
      </c>
      <c r="C133" s="15">
        <v>1</v>
      </c>
      <c r="D133" s="15">
        <v>902</v>
      </c>
      <c r="E133" s="15">
        <v>1280</v>
      </c>
      <c r="F133" s="16">
        <v>600</v>
      </c>
      <c r="G133" s="8">
        <f>G134</f>
        <v>1578680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33">
        <f>R134</f>
        <v>500000</v>
      </c>
      <c r="S133" s="8"/>
      <c r="T133" s="8"/>
      <c r="U133" s="8"/>
      <c r="V133" s="8"/>
      <c r="W133" s="8"/>
      <c r="X133" s="8"/>
      <c r="Y133" s="8"/>
      <c r="Z133" s="33">
        <f aca="true" t="shared" si="6" ref="Z133:AC134">Z134</f>
        <v>528000</v>
      </c>
      <c r="AA133" s="33">
        <f t="shared" si="6"/>
        <v>0</v>
      </c>
      <c r="AB133" s="33">
        <f t="shared" si="6"/>
        <v>0</v>
      </c>
      <c r="AC133" s="33">
        <f t="shared" si="6"/>
        <v>109763.8</v>
      </c>
      <c r="AD133" s="8"/>
      <c r="AE133" s="47">
        <f t="shared" si="4"/>
        <v>20.788598484848485</v>
      </c>
      <c r="AF133" s="1"/>
    </row>
    <row r="134" spans="1:32" ht="11.25">
      <c r="A134" s="13" t="s">
        <v>57</v>
      </c>
      <c r="B134" s="15" t="s">
        <v>12</v>
      </c>
      <c r="C134" s="15">
        <v>1</v>
      </c>
      <c r="D134" s="15">
        <v>902</v>
      </c>
      <c r="E134" s="15">
        <v>1280</v>
      </c>
      <c r="F134" s="16">
        <v>610</v>
      </c>
      <c r="G134" s="8">
        <f>G135</f>
        <v>1578680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33">
        <f>R135</f>
        <v>500000</v>
      </c>
      <c r="S134" s="8"/>
      <c r="T134" s="8"/>
      <c r="U134" s="8"/>
      <c r="V134" s="8"/>
      <c r="W134" s="8"/>
      <c r="X134" s="8"/>
      <c r="Y134" s="8"/>
      <c r="Z134" s="33">
        <f t="shared" si="6"/>
        <v>528000</v>
      </c>
      <c r="AA134" s="33">
        <f t="shared" si="6"/>
        <v>0</v>
      </c>
      <c r="AB134" s="33">
        <f t="shared" si="6"/>
        <v>0</v>
      </c>
      <c r="AC134" s="33">
        <f t="shared" si="6"/>
        <v>109763.8</v>
      </c>
      <c r="AD134" s="8"/>
      <c r="AE134" s="47">
        <f t="shared" si="4"/>
        <v>20.788598484848485</v>
      </c>
      <c r="AF134" s="1"/>
    </row>
    <row r="135" spans="1:32" ht="22.5">
      <c r="A135" s="13" t="s">
        <v>106</v>
      </c>
      <c r="B135" s="15" t="s">
        <v>12</v>
      </c>
      <c r="C135" s="15">
        <v>1</v>
      </c>
      <c r="D135" s="15">
        <v>902</v>
      </c>
      <c r="E135" s="15">
        <v>1280</v>
      </c>
      <c r="F135" s="16">
        <v>612</v>
      </c>
      <c r="G135" s="8">
        <v>1578680</v>
      </c>
      <c r="H135" s="2"/>
      <c r="I135" s="2">
        <v>49370</v>
      </c>
      <c r="J135" s="2"/>
      <c r="K135" s="2">
        <v>122320</v>
      </c>
      <c r="L135" s="2"/>
      <c r="M135" s="2">
        <v>145579</v>
      </c>
      <c r="N135" s="2"/>
      <c r="O135" s="2"/>
      <c r="P135" s="2">
        <v>-393000</v>
      </c>
      <c r="Q135" s="2"/>
      <c r="R135" s="33">
        <v>500000</v>
      </c>
      <c r="S135" s="8"/>
      <c r="T135" s="8"/>
      <c r="U135" s="8"/>
      <c r="V135" s="8">
        <v>28000</v>
      </c>
      <c r="W135" s="8"/>
      <c r="X135" s="8"/>
      <c r="Y135" s="8">
        <v>44500</v>
      </c>
      <c r="Z135" s="33">
        <v>528000</v>
      </c>
      <c r="AA135" s="33"/>
      <c r="AB135" s="33"/>
      <c r="AC135" s="8">
        <v>109763.8</v>
      </c>
      <c r="AD135" s="8"/>
      <c r="AE135" s="47">
        <f t="shared" si="4"/>
        <v>20.788598484848485</v>
      </c>
      <c r="AF135" s="1"/>
    </row>
    <row r="136" spans="1:32" ht="33.75">
      <c r="A136" s="4" t="s">
        <v>167</v>
      </c>
      <c r="B136" s="15" t="s">
        <v>12</v>
      </c>
      <c r="C136" s="15">
        <v>1</v>
      </c>
      <c r="D136" s="15">
        <v>902</v>
      </c>
      <c r="E136" s="15">
        <v>1285</v>
      </c>
      <c r="F136" s="25" t="s">
        <v>0</v>
      </c>
      <c r="G136" s="8">
        <f>G137</f>
        <v>3519513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33">
        <f>R137</f>
        <v>4539691.92</v>
      </c>
      <c r="S136" s="8"/>
      <c r="T136" s="8"/>
      <c r="U136" s="8"/>
      <c r="V136" s="8"/>
      <c r="W136" s="8"/>
      <c r="X136" s="8"/>
      <c r="Y136" s="8"/>
      <c r="Z136" s="33">
        <f>Z137</f>
        <v>4539691.92</v>
      </c>
      <c r="AA136" s="33">
        <f>AA137</f>
        <v>0</v>
      </c>
      <c r="AB136" s="33">
        <f>AB137</f>
        <v>0</v>
      </c>
      <c r="AC136" s="33">
        <f>AC137</f>
        <v>2151473.58</v>
      </c>
      <c r="AD136" s="33"/>
      <c r="AE136" s="47">
        <f t="shared" si="4"/>
        <v>47.39250191233241</v>
      </c>
      <c r="AF136" s="1"/>
    </row>
    <row r="137" spans="1:32" ht="22.5">
      <c r="A137" s="3" t="s">
        <v>34</v>
      </c>
      <c r="B137" s="15" t="s">
        <v>12</v>
      </c>
      <c r="C137" s="15">
        <v>1</v>
      </c>
      <c r="D137" s="15">
        <v>902</v>
      </c>
      <c r="E137" s="15">
        <v>1285</v>
      </c>
      <c r="F137" s="16" t="s">
        <v>35</v>
      </c>
      <c r="G137" s="8">
        <f>G139</f>
        <v>3519513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33">
        <f>R138</f>
        <v>4539691.92</v>
      </c>
      <c r="S137" s="8"/>
      <c r="T137" s="8"/>
      <c r="U137" s="8"/>
      <c r="V137" s="8"/>
      <c r="W137" s="8"/>
      <c r="X137" s="8"/>
      <c r="Y137" s="8"/>
      <c r="Z137" s="33">
        <f>Z138</f>
        <v>4539691.92</v>
      </c>
      <c r="AA137" s="33"/>
      <c r="AB137" s="33"/>
      <c r="AC137" s="33">
        <f>AC138</f>
        <v>2151473.58</v>
      </c>
      <c r="AD137" s="33"/>
      <c r="AE137" s="47">
        <f aca="true" t="shared" si="7" ref="AE137:AE200">AC137/Z137*100</f>
        <v>47.39250191233241</v>
      </c>
      <c r="AF137" s="1"/>
    </row>
    <row r="138" spans="1:32" ht="22.5">
      <c r="A138" s="3" t="s">
        <v>100</v>
      </c>
      <c r="B138" s="15" t="s">
        <v>12</v>
      </c>
      <c r="C138" s="15">
        <v>1</v>
      </c>
      <c r="D138" s="15">
        <v>902</v>
      </c>
      <c r="E138" s="15">
        <v>1285</v>
      </c>
      <c r="F138" s="16">
        <v>320</v>
      </c>
      <c r="G138" s="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33">
        <f>R139</f>
        <v>4539691.92</v>
      </c>
      <c r="S138" s="8"/>
      <c r="T138" s="8"/>
      <c r="U138" s="8"/>
      <c r="V138" s="8"/>
      <c r="W138" s="8"/>
      <c r="X138" s="8"/>
      <c r="Y138" s="8"/>
      <c r="Z138" s="33">
        <f>Z139</f>
        <v>4539691.92</v>
      </c>
      <c r="AA138" s="33"/>
      <c r="AB138" s="33"/>
      <c r="AC138" s="33">
        <f>AC139</f>
        <v>2151473.58</v>
      </c>
      <c r="AD138" s="33"/>
      <c r="AE138" s="47">
        <f t="shared" si="7"/>
        <v>47.39250191233241</v>
      </c>
      <c r="AF138" s="1"/>
    </row>
    <row r="139" spans="1:32" ht="33.75">
      <c r="A139" s="3" t="s">
        <v>37</v>
      </c>
      <c r="B139" s="15" t="s">
        <v>12</v>
      </c>
      <c r="C139" s="15">
        <v>1</v>
      </c>
      <c r="D139" s="15">
        <v>902</v>
      </c>
      <c r="E139" s="15">
        <v>1285</v>
      </c>
      <c r="F139" s="16" t="s">
        <v>38</v>
      </c>
      <c r="G139" s="8">
        <v>3519513</v>
      </c>
      <c r="H139" s="2"/>
      <c r="I139" s="2"/>
      <c r="J139" s="2"/>
      <c r="K139" s="2"/>
      <c r="L139" s="2"/>
      <c r="M139" s="2"/>
      <c r="N139" s="2">
        <v>387657.17</v>
      </c>
      <c r="O139" s="2"/>
      <c r="P139" s="2"/>
      <c r="Q139" s="2"/>
      <c r="R139" s="33">
        <v>4539691.92</v>
      </c>
      <c r="S139" s="8"/>
      <c r="T139" s="8"/>
      <c r="U139" s="8"/>
      <c r="V139" s="8"/>
      <c r="W139" s="8"/>
      <c r="X139" s="8"/>
      <c r="Y139" s="8"/>
      <c r="Z139" s="33">
        <f>R139+S139</f>
        <v>4539691.92</v>
      </c>
      <c r="AA139" s="33"/>
      <c r="AB139" s="33"/>
      <c r="AC139" s="57">
        <v>2151473.58</v>
      </c>
      <c r="AD139" s="8"/>
      <c r="AE139" s="47">
        <f t="shared" si="7"/>
        <v>47.39250191233241</v>
      </c>
      <c r="AF139" s="1"/>
    </row>
    <row r="140" spans="1:32" ht="33.75">
      <c r="A140" s="26" t="s">
        <v>141</v>
      </c>
      <c r="B140" s="15" t="s">
        <v>12</v>
      </c>
      <c r="C140" s="15">
        <v>1</v>
      </c>
      <c r="D140" s="15">
        <v>902</v>
      </c>
      <c r="E140" s="15">
        <v>1291</v>
      </c>
      <c r="F140" s="16"/>
      <c r="G140" s="8">
        <f>G141</f>
        <v>260000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33">
        <f>R141</f>
        <v>500000</v>
      </c>
      <c r="S140" s="8"/>
      <c r="T140" s="8"/>
      <c r="U140" s="8"/>
      <c r="V140" s="8"/>
      <c r="W140" s="8"/>
      <c r="X140" s="8"/>
      <c r="Y140" s="8"/>
      <c r="Z140" s="33">
        <f>Z141</f>
        <v>500000</v>
      </c>
      <c r="AA140" s="33">
        <f>AA141</f>
        <v>0</v>
      </c>
      <c r="AB140" s="33">
        <f>AB141</f>
        <v>0</v>
      </c>
      <c r="AC140" s="33">
        <f>AC141</f>
        <v>246860</v>
      </c>
      <c r="AD140" s="33"/>
      <c r="AE140" s="47">
        <f t="shared" si="7"/>
        <v>49.372</v>
      </c>
      <c r="AF140" s="1"/>
    </row>
    <row r="141" spans="1:32" ht="22.5">
      <c r="A141" s="3" t="s">
        <v>17</v>
      </c>
      <c r="B141" s="15" t="s">
        <v>12</v>
      </c>
      <c r="C141" s="15">
        <v>1</v>
      </c>
      <c r="D141" s="15">
        <v>902</v>
      </c>
      <c r="E141" s="15">
        <v>1291</v>
      </c>
      <c r="F141" s="16" t="s">
        <v>18</v>
      </c>
      <c r="G141" s="8">
        <f>G142</f>
        <v>260000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33">
        <f>R142</f>
        <v>500000</v>
      </c>
      <c r="S141" s="8"/>
      <c r="T141" s="8"/>
      <c r="U141" s="8"/>
      <c r="V141" s="8"/>
      <c r="W141" s="8"/>
      <c r="X141" s="8"/>
      <c r="Y141" s="8"/>
      <c r="Z141" s="33">
        <f>Z142+Z160</f>
        <v>500000</v>
      </c>
      <c r="AA141" s="33"/>
      <c r="AB141" s="33"/>
      <c r="AC141" s="33">
        <f>AC142+AC160</f>
        <v>246860</v>
      </c>
      <c r="AD141" s="33"/>
      <c r="AE141" s="47">
        <f t="shared" si="7"/>
        <v>49.372</v>
      </c>
      <c r="AF141" s="1"/>
    </row>
    <row r="142" spans="1:32" ht="33.75">
      <c r="A142" s="3" t="s">
        <v>19</v>
      </c>
      <c r="B142" s="15" t="s">
        <v>12</v>
      </c>
      <c r="C142" s="15">
        <v>1</v>
      </c>
      <c r="D142" s="15">
        <v>902</v>
      </c>
      <c r="E142" s="15">
        <v>1291</v>
      </c>
      <c r="F142" s="16" t="s">
        <v>20</v>
      </c>
      <c r="G142" s="8">
        <v>260000</v>
      </c>
      <c r="H142" s="2"/>
      <c r="I142" s="2">
        <v>27000</v>
      </c>
      <c r="J142" s="2"/>
      <c r="K142" s="2">
        <v>1000</v>
      </c>
      <c r="L142" s="2"/>
      <c r="M142" s="2"/>
      <c r="N142" s="2"/>
      <c r="O142" s="2"/>
      <c r="P142" s="2"/>
      <c r="Q142" s="2"/>
      <c r="R142" s="33">
        <v>500000</v>
      </c>
      <c r="S142" s="8"/>
      <c r="T142" s="8"/>
      <c r="U142" s="8">
        <v>-500000</v>
      </c>
      <c r="V142" s="8"/>
      <c r="W142" s="8"/>
      <c r="X142" s="8"/>
      <c r="Y142" s="8"/>
      <c r="Z142" s="56">
        <f>R142+S142+U142</f>
        <v>0</v>
      </c>
      <c r="AA142" s="33"/>
      <c r="AB142" s="33"/>
      <c r="AC142" s="8"/>
      <c r="AD142" s="8"/>
      <c r="AE142" s="47" t="s">
        <v>187</v>
      </c>
      <c r="AF142" s="1"/>
    </row>
    <row r="143" spans="1:32" ht="56.25" hidden="1">
      <c r="A143" s="4" t="s">
        <v>103</v>
      </c>
      <c r="B143" s="15" t="s">
        <v>12</v>
      </c>
      <c r="C143" s="15">
        <v>1</v>
      </c>
      <c r="D143" s="15">
        <v>902</v>
      </c>
      <c r="E143" s="15">
        <v>1121</v>
      </c>
      <c r="F143" s="16"/>
      <c r="G143" s="8">
        <f>G144</f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33">
        <f>R144</f>
        <v>0</v>
      </c>
      <c r="S143" s="8"/>
      <c r="T143" s="8"/>
      <c r="U143" s="8"/>
      <c r="V143" s="8"/>
      <c r="W143" s="8"/>
      <c r="X143" s="8"/>
      <c r="Y143" s="8"/>
      <c r="Z143" s="33">
        <f>Z144</f>
        <v>0</v>
      </c>
      <c r="AA143" s="33"/>
      <c r="AB143" s="33"/>
      <c r="AC143" s="8"/>
      <c r="AD143" s="8"/>
      <c r="AE143" s="47" t="e">
        <f t="shared" si="7"/>
        <v>#DIV/0!</v>
      </c>
      <c r="AF143" s="1"/>
    </row>
    <row r="144" spans="1:32" ht="22.5" hidden="1">
      <c r="A144" s="3" t="s">
        <v>17</v>
      </c>
      <c r="B144" s="15" t="s">
        <v>12</v>
      </c>
      <c r="C144" s="15">
        <v>1</v>
      </c>
      <c r="D144" s="15">
        <v>902</v>
      </c>
      <c r="E144" s="15">
        <v>1121</v>
      </c>
      <c r="F144" s="16">
        <v>200</v>
      </c>
      <c r="G144" s="8">
        <f>G145</f>
        <v>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33">
        <f>R145</f>
        <v>0</v>
      </c>
      <c r="S144" s="8"/>
      <c r="T144" s="8"/>
      <c r="U144" s="8"/>
      <c r="V144" s="8"/>
      <c r="W144" s="8"/>
      <c r="X144" s="8"/>
      <c r="Y144" s="8"/>
      <c r="Z144" s="33">
        <f>Z145</f>
        <v>0</v>
      </c>
      <c r="AA144" s="33"/>
      <c r="AB144" s="33"/>
      <c r="AC144" s="8"/>
      <c r="AD144" s="8"/>
      <c r="AE144" s="47" t="e">
        <f t="shared" si="7"/>
        <v>#DIV/0!</v>
      </c>
      <c r="AF144" s="1"/>
    </row>
    <row r="145" spans="1:32" ht="33.75" hidden="1">
      <c r="A145" s="3" t="s">
        <v>19</v>
      </c>
      <c r="B145" s="15" t="s">
        <v>12</v>
      </c>
      <c r="C145" s="15">
        <v>1</v>
      </c>
      <c r="D145" s="15">
        <v>902</v>
      </c>
      <c r="E145" s="15">
        <v>1121</v>
      </c>
      <c r="F145" s="16">
        <v>240</v>
      </c>
      <c r="G145" s="8"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33">
        <v>0</v>
      </c>
      <c r="S145" s="8"/>
      <c r="T145" s="8"/>
      <c r="U145" s="8"/>
      <c r="V145" s="8"/>
      <c r="W145" s="8"/>
      <c r="X145" s="8"/>
      <c r="Y145" s="8"/>
      <c r="Z145" s="33">
        <v>0</v>
      </c>
      <c r="AA145" s="33"/>
      <c r="AB145" s="33"/>
      <c r="AC145" s="8"/>
      <c r="AD145" s="8"/>
      <c r="AE145" s="47" t="e">
        <f t="shared" si="7"/>
        <v>#DIV/0!</v>
      </c>
      <c r="AF145" s="1"/>
    </row>
    <row r="146" spans="1:32" ht="33.75" hidden="1">
      <c r="A146" s="11" t="s">
        <v>109</v>
      </c>
      <c r="B146" s="15" t="s">
        <v>12</v>
      </c>
      <c r="C146" s="15">
        <v>1</v>
      </c>
      <c r="D146" s="15">
        <v>902</v>
      </c>
      <c r="E146" s="15">
        <v>1239</v>
      </c>
      <c r="F146" s="16"/>
      <c r="G146" s="8">
        <f>G147</f>
        <v>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33">
        <f>R147</f>
        <v>0</v>
      </c>
      <c r="S146" s="8"/>
      <c r="T146" s="8"/>
      <c r="U146" s="8"/>
      <c r="V146" s="8"/>
      <c r="W146" s="8"/>
      <c r="X146" s="8"/>
      <c r="Y146" s="8"/>
      <c r="Z146" s="33">
        <f>Z147</f>
        <v>0</v>
      </c>
      <c r="AA146" s="33"/>
      <c r="AB146" s="33"/>
      <c r="AC146" s="8"/>
      <c r="AD146" s="8"/>
      <c r="AE146" s="47" t="e">
        <f t="shared" si="7"/>
        <v>#DIV/0!</v>
      </c>
      <c r="AF146" s="1"/>
    </row>
    <row r="147" spans="1:32" ht="22.5" hidden="1">
      <c r="A147" s="3" t="s">
        <v>17</v>
      </c>
      <c r="B147" s="15" t="s">
        <v>12</v>
      </c>
      <c r="C147" s="15">
        <v>1</v>
      </c>
      <c r="D147" s="15">
        <v>902</v>
      </c>
      <c r="E147" s="15">
        <v>1239</v>
      </c>
      <c r="F147" s="16">
        <v>200</v>
      </c>
      <c r="G147" s="8">
        <f>G148</f>
        <v>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33">
        <f>R148</f>
        <v>0</v>
      </c>
      <c r="S147" s="8"/>
      <c r="T147" s="8"/>
      <c r="U147" s="8"/>
      <c r="V147" s="8"/>
      <c r="W147" s="8"/>
      <c r="X147" s="8"/>
      <c r="Y147" s="8"/>
      <c r="Z147" s="33">
        <f>Z148</f>
        <v>0</v>
      </c>
      <c r="AA147" s="33"/>
      <c r="AB147" s="33"/>
      <c r="AC147" s="8"/>
      <c r="AD147" s="8"/>
      <c r="AE147" s="47" t="e">
        <f t="shared" si="7"/>
        <v>#DIV/0!</v>
      </c>
      <c r="AF147" s="1"/>
    </row>
    <row r="148" spans="1:32" ht="22.5" customHeight="1" hidden="1">
      <c r="A148" s="3" t="s">
        <v>19</v>
      </c>
      <c r="B148" s="15" t="s">
        <v>12</v>
      </c>
      <c r="C148" s="15">
        <v>1</v>
      </c>
      <c r="D148" s="15">
        <v>902</v>
      </c>
      <c r="E148" s="15">
        <v>1239</v>
      </c>
      <c r="F148" s="16">
        <v>240</v>
      </c>
      <c r="G148" s="8">
        <v>0</v>
      </c>
      <c r="H148" s="2"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33">
        <f>G148+H148</f>
        <v>0</v>
      </c>
      <c r="S148" s="8"/>
      <c r="T148" s="8"/>
      <c r="U148" s="8"/>
      <c r="V148" s="8"/>
      <c r="W148" s="8"/>
      <c r="X148" s="8"/>
      <c r="Y148" s="8"/>
      <c r="Z148" s="33">
        <f>I148+J148</f>
        <v>0</v>
      </c>
      <c r="AA148" s="33"/>
      <c r="AB148" s="33"/>
      <c r="AC148" s="8"/>
      <c r="AD148" s="8"/>
      <c r="AE148" s="47" t="e">
        <f t="shared" si="7"/>
        <v>#DIV/0!</v>
      </c>
      <c r="AF148" s="1"/>
    </row>
    <row r="149" spans="1:32" ht="33.75" hidden="1">
      <c r="A149" s="4" t="s">
        <v>105</v>
      </c>
      <c r="B149" s="15" t="s">
        <v>12</v>
      </c>
      <c r="C149" s="15">
        <v>1</v>
      </c>
      <c r="D149" s="15">
        <v>902</v>
      </c>
      <c r="E149" s="15">
        <v>1280</v>
      </c>
      <c r="F149" s="16"/>
      <c r="G149" s="8">
        <f>G150+G152</f>
        <v>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33">
        <f>R150+R152</f>
        <v>0</v>
      </c>
      <c r="S149" s="8"/>
      <c r="T149" s="8"/>
      <c r="U149" s="8"/>
      <c r="V149" s="8"/>
      <c r="W149" s="8"/>
      <c r="X149" s="8"/>
      <c r="Y149" s="8"/>
      <c r="Z149" s="33">
        <f>Z150+Z152</f>
        <v>0</v>
      </c>
      <c r="AA149" s="33"/>
      <c r="AB149" s="33"/>
      <c r="AC149" s="8"/>
      <c r="AD149" s="8"/>
      <c r="AE149" s="47" t="e">
        <f t="shared" si="7"/>
        <v>#DIV/0!</v>
      </c>
      <c r="AF149" s="1"/>
    </row>
    <row r="150" spans="1:32" ht="22.5" hidden="1">
      <c r="A150" s="13" t="s">
        <v>17</v>
      </c>
      <c r="B150" s="15" t="s">
        <v>12</v>
      </c>
      <c r="C150" s="15">
        <v>1</v>
      </c>
      <c r="D150" s="15">
        <v>902</v>
      </c>
      <c r="E150" s="15">
        <v>1280</v>
      </c>
      <c r="F150" s="16">
        <v>200</v>
      </c>
      <c r="G150" s="8">
        <f>G151</f>
        <v>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33">
        <f>R151</f>
        <v>0</v>
      </c>
      <c r="S150" s="8"/>
      <c r="T150" s="8"/>
      <c r="U150" s="8"/>
      <c r="V150" s="8"/>
      <c r="W150" s="8"/>
      <c r="X150" s="8"/>
      <c r="Y150" s="8"/>
      <c r="Z150" s="33">
        <f>Z151</f>
        <v>0</v>
      </c>
      <c r="AA150" s="33"/>
      <c r="AB150" s="33"/>
      <c r="AC150" s="8"/>
      <c r="AD150" s="8"/>
      <c r="AE150" s="47" t="e">
        <f t="shared" si="7"/>
        <v>#DIV/0!</v>
      </c>
      <c r="AF150" s="1"/>
    </row>
    <row r="151" spans="1:32" ht="33.75" hidden="1">
      <c r="A151" s="13" t="s">
        <v>19</v>
      </c>
      <c r="B151" s="15" t="s">
        <v>12</v>
      </c>
      <c r="C151" s="15">
        <v>1</v>
      </c>
      <c r="D151" s="15">
        <v>902</v>
      </c>
      <c r="E151" s="15">
        <v>1280</v>
      </c>
      <c r="F151" s="16">
        <v>240</v>
      </c>
      <c r="G151" s="8">
        <v>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33">
        <v>0</v>
      </c>
      <c r="S151" s="8"/>
      <c r="T151" s="8"/>
      <c r="U151" s="8"/>
      <c r="V151" s="8"/>
      <c r="W151" s="8"/>
      <c r="X151" s="8"/>
      <c r="Y151" s="8"/>
      <c r="Z151" s="33">
        <v>0</v>
      </c>
      <c r="AA151" s="33"/>
      <c r="AB151" s="33"/>
      <c r="AC151" s="8"/>
      <c r="AD151" s="8"/>
      <c r="AE151" s="47" t="e">
        <f t="shared" si="7"/>
        <v>#DIV/0!</v>
      </c>
      <c r="AF151" s="1"/>
    </row>
    <row r="152" spans="1:32" ht="33.75" hidden="1">
      <c r="A152" s="13" t="s">
        <v>80</v>
      </c>
      <c r="B152" s="15" t="s">
        <v>12</v>
      </c>
      <c r="C152" s="15">
        <v>1</v>
      </c>
      <c r="D152" s="15">
        <v>902</v>
      </c>
      <c r="E152" s="15">
        <v>1280</v>
      </c>
      <c r="F152" s="16">
        <v>600</v>
      </c>
      <c r="G152" s="8">
        <f>G153</f>
        <v>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33">
        <f>R153</f>
        <v>0</v>
      </c>
      <c r="S152" s="8"/>
      <c r="T152" s="8"/>
      <c r="U152" s="8"/>
      <c r="V152" s="8"/>
      <c r="W152" s="8"/>
      <c r="X152" s="8"/>
      <c r="Y152" s="8"/>
      <c r="Z152" s="33">
        <f>Z153</f>
        <v>0</v>
      </c>
      <c r="AA152" s="33"/>
      <c r="AB152" s="33"/>
      <c r="AC152" s="8"/>
      <c r="AD152" s="8"/>
      <c r="AE152" s="47" t="e">
        <f t="shared" si="7"/>
        <v>#DIV/0!</v>
      </c>
      <c r="AF152" s="1"/>
    </row>
    <row r="153" spans="1:32" ht="11.25" hidden="1">
      <c r="A153" s="13" t="s">
        <v>57</v>
      </c>
      <c r="B153" s="15" t="s">
        <v>12</v>
      </c>
      <c r="C153" s="15">
        <v>1</v>
      </c>
      <c r="D153" s="15">
        <v>902</v>
      </c>
      <c r="E153" s="15">
        <v>1280</v>
      </c>
      <c r="F153" s="16">
        <v>610</v>
      </c>
      <c r="G153" s="8">
        <f>G154</f>
        <v>0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33">
        <f>R154</f>
        <v>0</v>
      </c>
      <c r="S153" s="8"/>
      <c r="T153" s="8"/>
      <c r="U153" s="8"/>
      <c r="V153" s="8"/>
      <c r="W153" s="8"/>
      <c r="X153" s="8"/>
      <c r="Y153" s="8"/>
      <c r="Z153" s="33">
        <f>Z154</f>
        <v>0</v>
      </c>
      <c r="AA153" s="33"/>
      <c r="AB153" s="33"/>
      <c r="AC153" s="8"/>
      <c r="AD153" s="8"/>
      <c r="AE153" s="47" t="e">
        <f t="shared" si="7"/>
        <v>#DIV/0!</v>
      </c>
      <c r="AF153" s="1"/>
    </row>
    <row r="154" spans="1:32" ht="22.5" hidden="1">
      <c r="A154" s="13" t="s">
        <v>106</v>
      </c>
      <c r="B154" s="15" t="s">
        <v>12</v>
      </c>
      <c r="C154" s="15">
        <v>1</v>
      </c>
      <c r="D154" s="15">
        <v>902</v>
      </c>
      <c r="E154" s="15">
        <v>1280</v>
      </c>
      <c r="F154" s="16">
        <v>612</v>
      </c>
      <c r="G154" s="8">
        <v>0</v>
      </c>
      <c r="H154" s="2"/>
      <c r="I154" s="2">
        <v>0</v>
      </c>
      <c r="J154" s="2"/>
      <c r="K154" s="2">
        <v>0</v>
      </c>
      <c r="L154" s="2"/>
      <c r="M154" s="2"/>
      <c r="N154" s="2"/>
      <c r="O154" s="2"/>
      <c r="P154" s="2"/>
      <c r="Q154" s="2"/>
      <c r="R154" s="33">
        <f>G154+H154+I154+K154</f>
        <v>0</v>
      </c>
      <c r="S154" s="8"/>
      <c r="T154" s="8"/>
      <c r="U154" s="8"/>
      <c r="V154" s="8"/>
      <c r="W154" s="8"/>
      <c r="X154" s="8"/>
      <c r="Y154" s="8"/>
      <c r="Z154" s="33">
        <f>I154+J154+K154+M154</f>
        <v>0</v>
      </c>
      <c r="AA154" s="33"/>
      <c r="AB154" s="33"/>
      <c r="AC154" s="8"/>
      <c r="AD154" s="8"/>
      <c r="AE154" s="47" t="e">
        <f t="shared" si="7"/>
        <v>#DIV/0!</v>
      </c>
      <c r="AF154" s="1"/>
    </row>
    <row r="155" spans="1:32" ht="33.75" hidden="1">
      <c r="A155" s="26" t="s">
        <v>73</v>
      </c>
      <c r="B155" s="15" t="s">
        <v>12</v>
      </c>
      <c r="C155" s="15">
        <v>1</v>
      </c>
      <c r="D155" s="15">
        <v>902</v>
      </c>
      <c r="E155" s="15">
        <v>1291</v>
      </c>
      <c r="F155" s="16"/>
      <c r="G155" s="8">
        <f>G156</f>
        <v>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33">
        <f>R156+R158</f>
        <v>0</v>
      </c>
      <c r="S155" s="8"/>
      <c r="T155" s="8"/>
      <c r="U155" s="8"/>
      <c r="V155" s="8"/>
      <c r="W155" s="8"/>
      <c r="X155" s="8"/>
      <c r="Y155" s="8"/>
      <c r="Z155" s="33">
        <f>Z156+Z158</f>
        <v>0</v>
      </c>
      <c r="AA155" s="33"/>
      <c r="AB155" s="33"/>
      <c r="AC155" s="8"/>
      <c r="AD155" s="8"/>
      <c r="AE155" s="47" t="e">
        <f t="shared" si="7"/>
        <v>#DIV/0!</v>
      </c>
      <c r="AF155" s="1"/>
    </row>
    <row r="156" spans="1:32" ht="22.5" hidden="1">
      <c r="A156" s="3" t="s">
        <v>17</v>
      </c>
      <c r="B156" s="15" t="s">
        <v>12</v>
      </c>
      <c r="C156" s="15">
        <v>1</v>
      </c>
      <c r="D156" s="15">
        <v>902</v>
      </c>
      <c r="E156" s="15">
        <v>1291</v>
      </c>
      <c r="F156" s="16" t="s">
        <v>18</v>
      </c>
      <c r="G156" s="8">
        <f>G157</f>
        <v>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33">
        <f>R157</f>
        <v>0</v>
      </c>
      <c r="S156" s="8"/>
      <c r="T156" s="8"/>
      <c r="U156" s="8"/>
      <c r="V156" s="8"/>
      <c r="W156" s="8"/>
      <c r="X156" s="8"/>
      <c r="Y156" s="8"/>
      <c r="Z156" s="33">
        <f>Z157</f>
        <v>0</v>
      </c>
      <c r="AA156" s="33"/>
      <c r="AB156" s="33"/>
      <c r="AC156" s="8"/>
      <c r="AD156" s="8"/>
      <c r="AE156" s="47" t="e">
        <f t="shared" si="7"/>
        <v>#DIV/0!</v>
      </c>
      <c r="AF156" s="1"/>
    </row>
    <row r="157" spans="1:32" ht="33.75" hidden="1">
      <c r="A157" s="3" t="s">
        <v>19</v>
      </c>
      <c r="B157" s="15" t="s">
        <v>12</v>
      </c>
      <c r="C157" s="15">
        <v>1</v>
      </c>
      <c r="D157" s="15">
        <v>902</v>
      </c>
      <c r="E157" s="15">
        <v>1291</v>
      </c>
      <c r="F157" s="16" t="s">
        <v>20</v>
      </c>
      <c r="G157" s="8">
        <v>0</v>
      </c>
      <c r="H157" s="2"/>
      <c r="I157" s="2">
        <v>0</v>
      </c>
      <c r="J157" s="2"/>
      <c r="K157" s="2"/>
      <c r="L157" s="2"/>
      <c r="M157" s="2"/>
      <c r="N157" s="2"/>
      <c r="O157" s="2"/>
      <c r="P157" s="2"/>
      <c r="Q157" s="2"/>
      <c r="R157" s="33">
        <f>G157+H157+I157</f>
        <v>0</v>
      </c>
      <c r="S157" s="8"/>
      <c r="T157" s="8"/>
      <c r="U157" s="8"/>
      <c r="V157" s="8"/>
      <c r="W157" s="8"/>
      <c r="X157" s="8"/>
      <c r="Y157" s="8"/>
      <c r="Z157" s="33">
        <f>I157+J157+K157</f>
        <v>0</v>
      </c>
      <c r="AA157" s="33"/>
      <c r="AB157" s="33"/>
      <c r="AC157" s="8"/>
      <c r="AD157" s="8"/>
      <c r="AE157" s="47" t="e">
        <f t="shared" si="7"/>
        <v>#DIV/0!</v>
      </c>
      <c r="AF157" s="1"/>
    </row>
    <row r="158" spans="1:32" ht="33.75" hidden="1">
      <c r="A158" s="13" t="s">
        <v>112</v>
      </c>
      <c r="B158" s="15" t="s">
        <v>12</v>
      </c>
      <c r="C158" s="15">
        <v>1</v>
      </c>
      <c r="D158" s="15">
        <v>902</v>
      </c>
      <c r="E158" s="15">
        <v>1291</v>
      </c>
      <c r="F158" s="16">
        <v>400</v>
      </c>
      <c r="G158" s="8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33">
        <f>R159</f>
        <v>0</v>
      </c>
      <c r="S158" s="8"/>
      <c r="T158" s="8"/>
      <c r="U158" s="8"/>
      <c r="V158" s="8"/>
      <c r="W158" s="8"/>
      <c r="X158" s="8"/>
      <c r="Y158" s="8"/>
      <c r="Z158" s="33">
        <f>Z159</f>
        <v>0</v>
      </c>
      <c r="AA158" s="33"/>
      <c r="AB158" s="33"/>
      <c r="AC158" s="8"/>
      <c r="AD158" s="8"/>
      <c r="AE158" s="47" t="e">
        <f t="shared" si="7"/>
        <v>#DIV/0!</v>
      </c>
      <c r="AF158" s="1"/>
    </row>
    <row r="159" spans="1:32" ht="33.75" hidden="1">
      <c r="A159" s="13" t="s">
        <v>113</v>
      </c>
      <c r="B159" s="15" t="s">
        <v>12</v>
      </c>
      <c r="C159" s="15">
        <v>1</v>
      </c>
      <c r="D159" s="15">
        <v>902</v>
      </c>
      <c r="E159" s="15">
        <v>1291</v>
      </c>
      <c r="F159" s="16">
        <v>414</v>
      </c>
      <c r="G159" s="8"/>
      <c r="H159" s="2"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33">
        <f>G159+H159</f>
        <v>0</v>
      </c>
      <c r="S159" s="8"/>
      <c r="T159" s="8"/>
      <c r="U159" s="8"/>
      <c r="V159" s="8"/>
      <c r="W159" s="8"/>
      <c r="X159" s="8"/>
      <c r="Y159" s="8"/>
      <c r="Z159" s="33">
        <f>I159+J159</f>
        <v>0</v>
      </c>
      <c r="AA159" s="33"/>
      <c r="AB159" s="33"/>
      <c r="AC159" s="8"/>
      <c r="AD159" s="8"/>
      <c r="AE159" s="47" t="e">
        <f t="shared" si="7"/>
        <v>#DIV/0!</v>
      </c>
      <c r="AF159" s="1"/>
    </row>
    <row r="160" spans="1:32" ht="22.5">
      <c r="A160" s="13" t="s">
        <v>179</v>
      </c>
      <c r="B160" s="15" t="s">
        <v>12</v>
      </c>
      <c r="C160" s="15">
        <v>1</v>
      </c>
      <c r="D160" s="15">
        <v>902</v>
      </c>
      <c r="E160" s="15">
        <v>1291</v>
      </c>
      <c r="F160" s="16">
        <v>244</v>
      </c>
      <c r="G160" s="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33"/>
      <c r="S160" s="8"/>
      <c r="T160" s="8"/>
      <c r="U160" s="8">
        <v>500000</v>
      </c>
      <c r="V160" s="8"/>
      <c r="W160" s="8"/>
      <c r="X160" s="8"/>
      <c r="Y160" s="8"/>
      <c r="Z160" s="33">
        <f>U160</f>
        <v>500000</v>
      </c>
      <c r="AA160" s="33"/>
      <c r="AB160" s="33"/>
      <c r="AC160" s="57">
        <v>246860</v>
      </c>
      <c r="AD160" s="8"/>
      <c r="AE160" s="47">
        <f t="shared" si="7"/>
        <v>49.372</v>
      </c>
      <c r="AF160" s="1"/>
    </row>
    <row r="161" spans="1:32" ht="67.5">
      <c r="A161" s="4" t="s">
        <v>168</v>
      </c>
      <c r="B161" s="15" t="s">
        <v>12</v>
      </c>
      <c r="C161" s="15">
        <v>1</v>
      </c>
      <c r="D161" s="15">
        <v>902</v>
      </c>
      <c r="E161" s="15">
        <v>1421</v>
      </c>
      <c r="F161" s="25" t="s">
        <v>0</v>
      </c>
      <c r="G161" s="8">
        <f>G162</f>
        <v>9540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33">
        <f>R162</f>
        <v>9540</v>
      </c>
      <c r="S161" s="8"/>
      <c r="T161" s="8"/>
      <c r="U161" s="8"/>
      <c r="V161" s="8"/>
      <c r="W161" s="8"/>
      <c r="X161" s="8"/>
      <c r="Y161" s="8"/>
      <c r="Z161" s="33">
        <f>Z162</f>
        <v>9540</v>
      </c>
      <c r="AA161" s="33">
        <f>AA162</f>
        <v>0</v>
      </c>
      <c r="AB161" s="33">
        <f>AB162</f>
        <v>0</v>
      </c>
      <c r="AC161" s="33">
        <f>AC162</f>
        <v>4770</v>
      </c>
      <c r="AD161" s="33"/>
      <c r="AE161" s="47">
        <f t="shared" si="7"/>
        <v>50</v>
      </c>
      <c r="AF161" s="1"/>
    </row>
    <row r="162" spans="1:32" ht="33.75">
      <c r="A162" s="3" t="s">
        <v>80</v>
      </c>
      <c r="B162" s="15" t="s">
        <v>12</v>
      </c>
      <c r="C162" s="15">
        <v>1</v>
      </c>
      <c r="D162" s="15">
        <v>902</v>
      </c>
      <c r="E162" s="15">
        <v>1421</v>
      </c>
      <c r="F162" s="16" t="s">
        <v>27</v>
      </c>
      <c r="G162" s="8">
        <f>G163</f>
        <v>9540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3">
        <f>R163</f>
        <v>9540</v>
      </c>
      <c r="S162" s="8"/>
      <c r="T162" s="8"/>
      <c r="U162" s="8"/>
      <c r="V162" s="8"/>
      <c r="W162" s="8"/>
      <c r="X162" s="8"/>
      <c r="Y162" s="8"/>
      <c r="Z162" s="33">
        <f>Z163</f>
        <v>9540</v>
      </c>
      <c r="AA162" s="33"/>
      <c r="AB162" s="33"/>
      <c r="AC162" s="33">
        <f>AC163</f>
        <v>4770</v>
      </c>
      <c r="AD162" s="33"/>
      <c r="AE162" s="47">
        <f t="shared" si="7"/>
        <v>50</v>
      </c>
      <c r="AF162" s="1"/>
    </row>
    <row r="163" spans="1:32" ht="11.25">
      <c r="A163" s="3" t="s">
        <v>57</v>
      </c>
      <c r="B163" s="15" t="s">
        <v>12</v>
      </c>
      <c r="C163" s="15">
        <v>1</v>
      </c>
      <c r="D163" s="15">
        <v>902</v>
      </c>
      <c r="E163" s="15">
        <v>1421</v>
      </c>
      <c r="F163" s="16">
        <v>610</v>
      </c>
      <c r="G163" s="8">
        <v>9540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33">
        <f>R164</f>
        <v>9540</v>
      </c>
      <c r="S163" s="8"/>
      <c r="T163" s="8"/>
      <c r="U163" s="8"/>
      <c r="V163" s="8"/>
      <c r="W163" s="8"/>
      <c r="X163" s="8"/>
      <c r="Y163" s="8"/>
      <c r="Z163" s="33">
        <f>Z164</f>
        <v>9540</v>
      </c>
      <c r="AA163" s="33"/>
      <c r="AB163" s="33"/>
      <c r="AC163" s="33">
        <f>AC164</f>
        <v>4770</v>
      </c>
      <c r="AD163" s="33"/>
      <c r="AE163" s="47">
        <f t="shared" si="7"/>
        <v>50</v>
      </c>
      <c r="AF163" s="1"/>
    </row>
    <row r="164" spans="1:32" ht="56.25">
      <c r="A164" s="3" t="s">
        <v>28</v>
      </c>
      <c r="B164" s="15" t="s">
        <v>12</v>
      </c>
      <c r="C164" s="15">
        <v>1</v>
      </c>
      <c r="D164" s="15">
        <v>902</v>
      </c>
      <c r="E164" s="15">
        <v>1421</v>
      </c>
      <c r="F164" s="16" t="s">
        <v>29</v>
      </c>
      <c r="G164" s="8">
        <v>9540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33">
        <v>9540</v>
      </c>
      <c r="S164" s="8"/>
      <c r="T164" s="8"/>
      <c r="U164" s="8"/>
      <c r="V164" s="8"/>
      <c r="W164" s="8"/>
      <c r="X164" s="8"/>
      <c r="Y164" s="8"/>
      <c r="Z164" s="33">
        <f>R164+S164</f>
        <v>9540</v>
      </c>
      <c r="AA164" s="33"/>
      <c r="AB164" s="33"/>
      <c r="AC164" s="57">
        <v>4770</v>
      </c>
      <c r="AD164" s="8"/>
      <c r="AE164" s="47">
        <f t="shared" si="7"/>
        <v>50</v>
      </c>
      <c r="AF164" s="1"/>
    </row>
    <row r="165" spans="1:32" ht="33.75">
      <c r="A165" s="4" t="s">
        <v>44</v>
      </c>
      <c r="B165" s="15" t="s">
        <v>12</v>
      </c>
      <c r="C165" s="15">
        <v>1</v>
      </c>
      <c r="D165" s="15">
        <v>902</v>
      </c>
      <c r="E165" s="15">
        <v>1671</v>
      </c>
      <c r="F165" s="25" t="s">
        <v>0</v>
      </c>
      <c r="G165" s="8">
        <f>G166</f>
        <v>172236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33">
        <f>R166</f>
        <v>87000</v>
      </c>
      <c r="S165" s="8"/>
      <c r="T165" s="8"/>
      <c r="U165" s="8"/>
      <c r="V165" s="8"/>
      <c r="W165" s="8"/>
      <c r="X165" s="8"/>
      <c r="Y165" s="8"/>
      <c r="Z165" s="33">
        <f>Z166</f>
        <v>87000</v>
      </c>
      <c r="AA165" s="33">
        <f>AA166</f>
        <v>0</v>
      </c>
      <c r="AB165" s="33">
        <f>AB166</f>
        <v>0</v>
      </c>
      <c r="AC165" s="33">
        <f>AC166</f>
        <v>87000</v>
      </c>
      <c r="AD165" s="33"/>
      <c r="AE165" s="47">
        <f t="shared" si="7"/>
        <v>100</v>
      </c>
      <c r="AF165" s="1"/>
    </row>
    <row r="166" spans="1:32" ht="22.5">
      <c r="A166" s="3" t="s">
        <v>34</v>
      </c>
      <c r="B166" s="15" t="s">
        <v>12</v>
      </c>
      <c r="C166" s="15">
        <v>1</v>
      </c>
      <c r="D166" s="15">
        <v>902</v>
      </c>
      <c r="E166" s="15">
        <v>1671</v>
      </c>
      <c r="F166" s="16">
        <v>300</v>
      </c>
      <c r="G166" s="8">
        <f>G167</f>
        <v>172236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3">
        <f>R167</f>
        <v>87000</v>
      </c>
      <c r="S166" s="8"/>
      <c r="T166" s="8"/>
      <c r="U166" s="8"/>
      <c r="V166" s="8"/>
      <c r="W166" s="8"/>
      <c r="X166" s="8"/>
      <c r="Y166" s="8"/>
      <c r="Z166" s="33">
        <f>Z167</f>
        <v>87000</v>
      </c>
      <c r="AA166" s="33"/>
      <c r="AB166" s="33"/>
      <c r="AC166" s="33">
        <f>AC167</f>
        <v>87000</v>
      </c>
      <c r="AD166" s="33"/>
      <c r="AE166" s="47">
        <f t="shared" si="7"/>
        <v>100</v>
      </c>
      <c r="AF166" s="1"/>
    </row>
    <row r="167" spans="1:32" ht="22.5">
      <c r="A167" s="3" t="s">
        <v>100</v>
      </c>
      <c r="B167" s="15" t="s">
        <v>12</v>
      </c>
      <c r="C167" s="15">
        <v>1</v>
      </c>
      <c r="D167" s="15">
        <v>902</v>
      </c>
      <c r="E167" s="15">
        <v>1671</v>
      </c>
      <c r="F167" s="16">
        <v>320</v>
      </c>
      <c r="G167" s="8">
        <f>G168</f>
        <v>172236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33">
        <f>R168</f>
        <v>87000</v>
      </c>
      <c r="S167" s="8"/>
      <c r="T167" s="8"/>
      <c r="U167" s="8"/>
      <c r="V167" s="8"/>
      <c r="W167" s="8"/>
      <c r="X167" s="8"/>
      <c r="Y167" s="8"/>
      <c r="Z167" s="33">
        <f>Z168</f>
        <v>87000</v>
      </c>
      <c r="AA167" s="33"/>
      <c r="AB167" s="33"/>
      <c r="AC167" s="33">
        <f>AC168</f>
        <v>87000</v>
      </c>
      <c r="AD167" s="33"/>
      <c r="AE167" s="47">
        <f t="shared" si="7"/>
        <v>100</v>
      </c>
      <c r="AF167" s="1"/>
    </row>
    <row r="168" spans="1:32" ht="22.5">
      <c r="A168" s="3" t="s">
        <v>36</v>
      </c>
      <c r="B168" s="15" t="s">
        <v>12</v>
      </c>
      <c r="C168" s="15">
        <v>1</v>
      </c>
      <c r="D168" s="15">
        <v>902</v>
      </c>
      <c r="E168" s="15">
        <v>1671</v>
      </c>
      <c r="F168" s="16">
        <v>323</v>
      </c>
      <c r="G168" s="8">
        <v>172236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33">
        <v>87000</v>
      </c>
      <c r="S168" s="8"/>
      <c r="T168" s="8"/>
      <c r="U168" s="8"/>
      <c r="V168" s="8"/>
      <c r="W168" s="8"/>
      <c r="X168" s="8"/>
      <c r="Y168" s="8"/>
      <c r="Z168" s="33">
        <f>R168+S168</f>
        <v>87000</v>
      </c>
      <c r="AA168" s="33"/>
      <c r="AB168" s="33"/>
      <c r="AC168" s="57">
        <v>87000</v>
      </c>
      <c r="AD168" s="8"/>
      <c r="AE168" s="47">
        <f t="shared" si="7"/>
        <v>100</v>
      </c>
      <c r="AF168" s="1"/>
    </row>
    <row r="169" spans="1:32" ht="78.75">
      <c r="A169" s="26" t="s">
        <v>45</v>
      </c>
      <c r="B169" s="15" t="s">
        <v>12</v>
      </c>
      <c r="C169" s="15">
        <v>1</v>
      </c>
      <c r="D169" s="15">
        <v>902</v>
      </c>
      <c r="E169" s="15">
        <v>1672</v>
      </c>
      <c r="F169" s="25"/>
      <c r="G169" s="8">
        <f>G173+G176+G170</f>
        <v>22022748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33">
        <f>R173+R176+R170</f>
        <v>19745600</v>
      </c>
      <c r="S169" s="8"/>
      <c r="T169" s="8"/>
      <c r="U169" s="8"/>
      <c r="V169" s="8"/>
      <c r="W169" s="8"/>
      <c r="X169" s="8"/>
      <c r="Y169" s="8"/>
      <c r="Z169" s="33">
        <f>Z173+Z176+Z170</f>
        <v>19630450</v>
      </c>
      <c r="AA169" s="33">
        <f>AA173+AA176+AA170</f>
        <v>0</v>
      </c>
      <c r="AB169" s="33">
        <f>AB173+AB176+AB170</f>
        <v>0</v>
      </c>
      <c r="AC169" s="33">
        <f>AC173+AC176+AC170</f>
        <v>9889557.92</v>
      </c>
      <c r="AD169" s="33"/>
      <c r="AE169" s="47">
        <f t="shared" si="7"/>
        <v>50.37866131443752</v>
      </c>
      <c r="AF169" s="1"/>
    </row>
    <row r="170" spans="1:32" ht="67.5">
      <c r="A170" s="3" t="s">
        <v>13</v>
      </c>
      <c r="B170" s="15" t="s">
        <v>12</v>
      </c>
      <c r="C170" s="15">
        <v>1</v>
      </c>
      <c r="D170" s="15">
        <v>902</v>
      </c>
      <c r="E170" s="27">
        <v>1672</v>
      </c>
      <c r="F170" s="16">
        <v>100</v>
      </c>
      <c r="G170" s="8">
        <f>G171</f>
        <v>1645000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33">
        <f>R171</f>
        <v>1645000</v>
      </c>
      <c r="S170" s="8"/>
      <c r="T170" s="8"/>
      <c r="U170" s="8"/>
      <c r="V170" s="8"/>
      <c r="W170" s="8"/>
      <c r="X170" s="8"/>
      <c r="Y170" s="8"/>
      <c r="Z170" s="33">
        <f aca="true" t="shared" si="8" ref="Z170:AC171">Z171</f>
        <v>1529850</v>
      </c>
      <c r="AA170" s="33"/>
      <c r="AB170" s="33"/>
      <c r="AC170" s="33">
        <f t="shared" si="8"/>
        <v>604129.92</v>
      </c>
      <c r="AD170" s="33"/>
      <c r="AE170" s="47">
        <f t="shared" si="7"/>
        <v>39.48948720462791</v>
      </c>
      <c r="AF170" s="1"/>
    </row>
    <row r="171" spans="1:32" ht="22.5">
      <c r="A171" s="3" t="s">
        <v>15</v>
      </c>
      <c r="B171" s="15" t="s">
        <v>12</v>
      </c>
      <c r="C171" s="15">
        <v>1</v>
      </c>
      <c r="D171" s="15">
        <v>902</v>
      </c>
      <c r="E171" s="27">
        <v>1672</v>
      </c>
      <c r="F171" s="16">
        <v>120</v>
      </c>
      <c r="G171" s="8">
        <f>G172</f>
        <v>1645000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33">
        <f>R172</f>
        <v>1645000</v>
      </c>
      <c r="S171" s="8"/>
      <c r="T171" s="8"/>
      <c r="U171" s="8"/>
      <c r="V171" s="8"/>
      <c r="W171" s="8"/>
      <c r="X171" s="8"/>
      <c r="Y171" s="8"/>
      <c r="Z171" s="33">
        <f t="shared" si="8"/>
        <v>1529850</v>
      </c>
      <c r="AA171" s="33"/>
      <c r="AB171" s="33"/>
      <c r="AC171" s="33">
        <f t="shared" si="8"/>
        <v>604129.92</v>
      </c>
      <c r="AD171" s="33"/>
      <c r="AE171" s="47">
        <f t="shared" si="7"/>
        <v>39.48948720462791</v>
      </c>
      <c r="AF171" s="1"/>
    </row>
    <row r="172" spans="1:32" ht="33.75">
      <c r="A172" s="3" t="s">
        <v>78</v>
      </c>
      <c r="B172" s="15" t="s">
        <v>12</v>
      </c>
      <c r="C172" s="15">
        <v>1</v>
      </c>
      <c r="D172" s="15">
        <v>902</v>
      </c>
      <c r="E172" s="27">
        <v>1672</v>
      </c>
      <c r="F172" s="16">
        <v>121</v>
      </c>
      <c r="G172" s="8">
        <v>1645000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33">
        <v>1645000</v>
      </c>
      <c r="S172" s="8"/>
      <c r="T172" s="8"/>
      <c r="U172" s="8"/>
      <c r="V172" s="8">
        <v>-115150</v>
      </c>
      <c r="W172" s="8"/>
      <c r="X172" s="8"/>
      <c r="Y172" s="8"/>
      <c r="Z172" s="33">
        <f>R172+S172+V172</f>
        <v>1529850</v>
      </c>
      <c r="AA172" s="33"/>
      <c r="AB172" s="33"/>
      <c r="AC172" s="57">
        <v>604129.92</v>
      </c>
      <c r="AD172" s="8"/>
      <c r="AE172" s="47">
        <f t="shared" si="7"/>
        <v>39.48948720462791</v>
      </c>
      <c r="AF172" s="1"/>
    </row>
    <row r="173" spans="1:32" ht="22.5">
      <c r="A173" s="3" t="s">
        <v>17</v>
      </c>
      <c r="B173" s="15" t="s">
        <v>12</v>
      </c>
      <c r="C173" s="15">
        <v>1</v>
      </c>
      <c r="D173" s="15">
        <v>902</v>
      </c>
      <c r="E173" s="15">
        <v>1672</v>
      </c>
      <c r="F173" s="16" t="s">
        <v>18</v>
      </c>
      <c r="G173" s="8">
        <f>G174</f>
        <v>2483611.8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33">
        <f>R174</f>
        <v>15648666</v>
      </c>
      <c r="S173" s="8"/>
      <c r="T173" s="8"/>
      <c r="U173" s="8"/>
      <c r="V173" s="8"/>
      <c r="W173" s="8"/>
      <c r="X173" s="8"/>
      <c r="Y173" s="8"/>
      <c r="Z173" s="33">
        <f>Z175</f>
        <v>2618742</v>
      </c>
      <c r="AA173" s="33"/>
      <c r="AB173" s="33"/>
      <c r="AC173" s="33">
        <f>AC175</f>
        <v>1328889</v>
      </c>
      <c r="AD173" s="33"/>
      <c r="AE173" s="47">
        <f t="shared" si="7"/>
        <v>50.745319699306</v>
      </c>
      <c r="AF173" s="1"/>
    </row>
    <row r="174" spans="1:32" ht="33.75">
      <c r="A174" s="3" t="s">
        <v>19</v>
      </c>
      <c r="B174" s="15" t="s">
        <v>12</v>
      </c>
      <c r="C174" s="15">
        <v>1</v>
      </c>
      <c r="D174" s="15">
        <v>902</v>
      </c>
      <c r="E174" s="15">
        <v>1672</v>
      </c>
      <c r="F174" s="16" t="s">
        <v>20</v>
      </c>
      <c r="G174" s="8">
        <v>2483611.8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33">
        <v>15648666</v>
      </c>
      <c r="S174" s="8">
        <v>-13029924</v>
      </c>
      <c r="T174" s="8"/>
      <c r="U174" s="8">
        <v>-2618742</v>
      </c>
      <c r="V174" s="8"/>
      <c r="W174" s="8"/>
      <c r="X174" s="8"/>
      <c r="Y174" s="8"/>
      <c r="Z174" s="56">
        <f>R174+S174+U174</f>
        <v>0</v>
      </c>
      <c r="AA174" s="33"/>
      <c r="AB174" s="33"/>
      <c r="AC174" s="8"/>
      <c r="AD174" s="8"/>
      <c r="AE174" s="47" t="s">
        <v>187</v>
      </c>
      <c r="AF174" s="1"/>
    </row>
    <row r="175" spans="1:32" ht="22.5">
      <c r="A175" s="13" t="s">
        <v>179</v>
      </c>
      <c r="B175" s="15" t="s">
        <v>12</v>
      </c>
      <c r="C175" s="15">
        <v>1</v>
      </c>
      <c r="D175" s="15">
        <v>902</v>
      </c>
      <c r="E175" s="15">
        <v>1672</v>
      </c>
      <c r="F175" s="16">
        <v>244</v>
      </c>
      <c r="G175" s="8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33"/>
      <c r="S175" s="8"/>
      <c r="T175" s="8"/>
      <c r="U175" s="8">
        <v>2618742</v>
      </c>
      <c r="V175" s="8"/>
      <c r="W175" s="8"/>
      <c r="X175" s="8"/>
      <c r="Y175" s="8"/>
      <c r="Z175" s="33">
        <v>2618742</v>
      </c>
      <c r="AA175" s="33"/>
      <c r="AB175" s="33"/>
      <c r="AC175" s="57">
        <v>1328889</v>
      </c>
      <c r="AD175" s="8"/>
      <c r="AE175" s="47">
        <f t="shared" si="7"/>
        <v>50.745319699306</v>
      </c>
      <c r="AF175" s="1"/>
    </row>
    <row r="176" spans="1:32" ht="22.5">
      <c r="A176" s="3" t="s">
        <v>34</v>
      </c>
      <c r="B176" s="15" t="s">
        <v>12</v>
      </c>
      <c r="C176" s="15">
        <v>1</v>
      </c>
      <c r="D176" s="15">
        <v>902</v>
      </c>
      <c r="E176" s="15">
        <v>1672</v>
      </c>
      <c r="F176" s="16">
        <v>300</v>
      </c>
      <c r="G176" s="8">
        <f>G177</f>
        <v>17894136.2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33">
        <f>R177</f>
        <v>2451934</v>
      </c>
      <c r="S176" s="8"/>
      <c r="T176" s="8"/>
      <c r="U176" s="8"/>
      <c r="V176" s="8"/>
      <c r="W176" s="8"/>
      <c r="X176" s="8"/>
      <c r="Y176" s="8"/>
      <c r="Z176" s="33">
        <f aca="true" t="shared" si="9" ref="Z176:AC177">Z177</f>
        <v>15481858</v>
      </c>
      <c r="AA176" s="33"/>
      <c r="AB176" s="33"/>
      <c r="AC176" s="33">
        <f t="shared" si="9"/>
        <v>7956539</v>
      </c>
      <c r="AD176" s="33"/>
      <c r="AE176" s="47">
        <f t="shared" si="7"/>
        <v>51.39266230190201</v>
      </c>
      <c r="AF176" s="1"/>
    </row>
    <row r="177" spans="1:32" ht="22.5">
      <c r="A177" s="3" t="s">
        <v>58</v>
      </c>
      <c r="B177" s="15" t="s">
        <v>12</v>
      </c>
      <c r="C177" s="15">
        <v>1</v>
      </c>
      <c r="D177" s="15">
        <v>902</v>
      </c>
      <c r="E177" s="15">
        <v>1672</v>
      </c>
      <c r="F177" s="16">
        <v>310</v>
      </c>
      <c r="G177" s="8">
        <f>G178</f>
        <v>17894136.2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33">
        <f>R178</f>
        <v>2451934</v>
      </c>
      <c r="S177" s="8"/>
      <c r="T177" s="8"/>
      <c r="U177" s="8"/>
      <c r="V177" s="8"/>
      <c r="W177" s="8"/>
      <c r="X177" s="8"/>
      <c r="Y177" s="8"/>
      <c r="Z177" s="33">
        <f t="shared" si="9"/>
        <v>15481858</v>
      </c>
      <c r="AA177" s="33"/>
      <c r="AB177" s="33"/>
      <c r="AC177" s="33">
        <f t="shared" si="9"/>
        <v>7956539</v>
      </c>
      <c r="AD177" s="33"/>
      <c r="AE177" s="47">
        <f t="shared" si="7"/>
        <v>51.39266230190201</v>
      </c>
      <c r="AF177" s="1"/>
    </row>
    <row r="178" spans="1:32" ht="33.75">
      <c r="A178" s="3" t="s">
        <v>39</v>
      </c>
      <c r="B178" s="15" t="s">
        <v>12</v>
      </c>
      <c r="C178" s="15">
        <v>1</v>
      </c>
      <c r="D178" s="15">
        <v>902</v>
      </c>
      <c r="E178" s="15">
        <v>1672</v>
      </c>
      <c r="F178" s="16">
        <v>313</v>
      </c>
      <c r="G178" s="8">
        <v>17894136.2</v>
      </c>
      <c r="H178" s="2"/>
      <c r="I178" s="2"/>
      <c r="J178" s="2"/>
      <c r="K178" s="2"/>
      <c r="L178" s="2"/>
      <c r="M178" s="2"/>
      <c r="N178" s="2"/>
      <c r="O178" s="2"/>
      <c r="P178" s="2">
        <v>-4000000</v>
      </c>
      <c r="Q178" s="2"/>
      <c r="R178" s="33">
        <v>2451934</v>
      </c>
      <c r="S178" s="8">
        <v>13029924</v>
      </c>
      <c r="T178" s="8"/>
      <c r="U178" s="8"/>
      <c r="V178" s="8"/>
      <c r="W178" s="8"/>
      <c r="X178" s="8"/>
      <c r="Y178" s="8"/>
      <c r="Z178" s="33">
        <f>R178+S178</f>
        <v>15481858</v>
      </c>
      <c r="AA178" s="33"/>
      <c r="AB178" s="33"/>
      <c r="AC178" s="57">
        <v>7956539</v>
      </c>
      <c r="AD178" s="8"/>
      <c r="AE178" s="47">
        <f t="shared" si="7"/>
        <v>51.39266230190201</v>
      </c>
      <c r="AF178" s="1"/>
    </row>
    <row r="179" spans="1:32" ht="45">
      <c r="A179" s="3" t="s">
        <v>110</v>
      </c>
      <c r="B179" s="15" t="s">
        <v>12</v>
      </c>
      <c r="C179" s="15">
        <v>1</v>
      </c>
      <c r="D179" s="15">
        <v>902</v>
      </c>
      <c r="E179" s="15">
        <v>1790</v>
      </c>
      <c r="F179" s="16"/>
      <c r="G179" s="8">
        <f>G180+G183</f>
        <v>329000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33">
        <f>R180+R183</f>
        <v>347000</v>
      </c>
      <c r="S179" s="8"/>
      <c r="T179" s="8"/>
      <c r="U179" s="8"/>
      <c r="V179" s="8"/>
      <c r="W179" s="8"/>
      <c r="X179" s="8"/>
      <c r="Y179" s="8"/>
      <c r="Z179" s="33">
        <f>Z180+Z183</f>
        <v>322710</v>
      </c>
      <c r="AA179" s="33">
        <f>AA180+AA183</f>
        <v>0</v>
      </c>
      <c r="AB179" s="33">
        <f>AB180+AB183</f>
        <v>0</v>
      </c>
      <c r="AC179" s="33">
        <f>AC180+AC183</f>
        <v>53787.18</v>
      </c>
      <c r="AD179" s="33"/>
      <c r="AE179" s="47">
        <f t="shared" si="7"/>
        <v>16.66734219577949</v>
      </c>
      <c r="AF179" s="1"/>
    </row>
    <row r="180" spans="1:32" ht="67.5">
      <c r="A180" s="3" t="s">
        <v>13</v>
      </c>
      <c r="B180" s="15" t="s">
        <v>12</v>
      </c>
      <c r="C180" s="15">
        <v>1</v>
      </c>
      <c r="D180" s="15">
        <v>902</v>
      </c>
      <c r="E180" s="15">
        <v>1790</v>
      </c>
      <c r="F180" s="16">
        <v>100</v>
      </c>
      <c r="G180" s="8">
        <f>G181</f>
        <v>205725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33">
        <f>R181</f>
        <v>203278</v>
      </c>
      <c r="S180" s="8"/>
      <c r="T180" s="8"/>
      <c r="U180" s="8"/>
      <c r="V180" s="8"/>
      <c r="W180" s="8"/>
      <c r="X180" s="8"/>
      <c r="Y180" s="8"/>
      <c r="Z180" s="33">
        <f aca="true" t="shared" si="10" ref="Z180:AC181">Z181</f>
        <v>203278</v>
      </c>
      <c r="AA180" s="33"/>
      <c r="AB180" s="33"/>
      <c r="AC180" s="33">
        <f t="shared" si="10"/>
        <v>47067.18</v>
      </c>
      <c r="AD180" s="33"/>
      <c r="AE180" s="47">
        <f t="shared" si="7"/>
        <v>23.15409439290036</v>
      </c>
      <c r="AF180" s="1"/>
    </row>
    <row r="181" spans="1:32" ht="22.5">
      <c r="A181" s="3" t="s">
        <v>15</v>
      </c>
      <c r="B181" s="15" t="s">
        <v>12</v>
      </c>
      <c r="C181" s="15">
        <v>1</v>
      </c>
      <c r="D181" s="15">
        <v>902</v>
      </c>
      <c r="E181" s="15">
        <v>1790</v>
      </c>
      <c r="F181" s="16">
        <v>120</v>
      </c>
      <c r="G181" s="8">
        <f>G182</f>
        <v>205725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33">
        <f>R182</f>
        <v>203278</v>
      </c>
      <c r="S181" s="8"/>
      <c r="T181" s="8"/>
      <c r="U181" s="8"/>
      <c r="V181" s="8"/>
      <c r="W181" s="8"/>
      <c r="X181" s="8"/>
      <c r="Y181" s="8"/>
      <c r="Z181" s="33">
        <f t="shared" si="10"/>
        <v>203278</v>
      </c>
      <c r="AA181" s="33"/>
      <c r="AB181" s="33"/>
      <c r="AC181" s="33">
        <f t="shared" si="10"/>
        <v>47067.18</v>
      </c>
      <c r="AD181" s="33"/>
      <c r="AE181" s="47">
        <f t="shared" si="7"/>
        <v>23.15409439290036</v>
      </c>
      <c r="AF181" s="1"/>
    </row>
    <row r="182" spans="1:32" ht="33.75">
      <c r="A182" s="3" t="s">
        <v>78</v>
      </c>
      <c r="B182" s="15" t="s">
        <v>12</v>
      </c>
      <c r="C182" s="15">
        <v>1</v>
      </c>
      <c r="D182" s="15">
        <v>902</v>
      </c>
      <c r="E182" s="15">
        <v>1790</v>
      </c>
      <c r="F182" s="16">
        <v>121</v>
      </c>
      <c r="G182" s="8">
        <v>205725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33">
        <v>203278</v>
      </c>
      <c r="S182" s="8"/>
      <c r="T182" s="8"/>
      <c r="U182" s="8"/>
      <c r="V182" s="8"/>
      <c r="W182" s="8"/>
      <c r="X182" s="8"/>
      <c r="Y182" s="8"/>
      <c r="Z182" s="33">
        <f>R182+S182</f>
        <v>203278</v>
      </c>
      <c r="AA182" s="33"/>
      <c r="AB182" s="33"/>
      <c r="AC182" s="57">
        <v>47067.18</v>
      </c>
      <c r="AD182" s="8"/>
      <c r="AE182" s="47">
        <f t="shared" si="7"/>
        <v>23.15409439290036</v>
      </c>
      <c r="AF182" s="1"/>
    </row>
    <row r="183" spans="1:32" ht="22.5">
      <c r="A183" s="3" t="s">
        <v>17</v>
      </c>
      <c r="B183" s="15" t="s">
        <v>12</v>
      </c>
      <c r="C183" s="15">
        <v>1</v>
      </c>
      <c r="D183" s="15">
        <v>902</v>
      </c>
      <c r="E183" s="15">
        <v>1790</v>
      </c>
      <c r="F183" s="16">
        <v>200</v>
      </c>
      <c r="G183" s="8">
        <f>G184</f>
        <v>123275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3">
        <f>R184</f>
        <v>143722</v>
      </c>
      <c r="S183" s="8"/>
      <c r="T183" s="8"/>
      <c r="U183" s="8"/>
      <c r="V183" s="8"/>
      <c r="W183" s="8"/>
      <c r="X183" s="8"/>
      <c r="Y183" s="8"/>
      <c r="Z183" s="33">
        <f>Z184+Z185</f>
        <v>119432</v>
      </c>
      <c r="AA183" s="33"/>
      <c r="AB183" s="33"/>
      <c r="AC183" s="33">
        <f>AC184+AC185</f>
        <v>6720</v>
      </c>
      <c r="AD183" s="33"/>
      <c r="AE183" s="47">
        <f t="shared" si="7"/>
        <v>5.626632728247036</v>
      </c>
      <c r="AF183" s="1"/>
    </row>
    <row r="184" spans="1:32" ht="33.75">
      <c r="A184" s="3" t="s">
        <v>19</v>
      </c>
      <c r="B184" s="15" t="s">
        <v>12</v>
      </c>
      <c r="C184" s="15">
        <v>1</v>
      </c>
      <c r="D184" s="15">
        <v>902</v>
      </c>
      <c r="E184" s="15">
        <v>1790</v>
      </c>
      <c r="F184" s="16">
        <v>240</v>
      </c>
      <c r="G184" s="8">
        <v>123275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33">
        <v>143722</v>
      </c>
      <c r="S184" s="8"/>
      <c r="T184" s="8"/>
      <c r="U184" s="8">
        <v>-143722</v>
      </c>
      <c r="V184" s="8"/>
      <c r="W184" s="8"/>
      <c r="X184" s="8"/>
      <c r="Y184" s="8"/>
      <c r="Z184" s="56">
        <f>R184+S184+U184</f>
        <v>0</v>
      </c>
      <c r="AA184" s="33"/>
      <c r="AB184" s="33"/>
      <c r="AC184" s="8"/>
      <c r="AD184" s="8"/>
      <c r="AE184" s="47" t="s">
        <v>187</v>
      </c>
      <c r="AF184" s="1"/>
    </row>
    <row r="185" spans="1:32" ht="22.5">
      <c r="A185" s="13" t="s">
        <v>179</v>
      </c>
      <c r="B185" s="15" t="s">
        <v>12</v>
      </c>
      <c r="C185" s="15">
        <v>1</v>
      </c>
      <c r="D185" s="15">
        <v>902</v>
      </c>
      <c r="E185" s="15">
        <v>1790</v>
      </c>
      <c r="F185" s="16">
        <v>244</v>
      </c>
      <c r="G185" s="8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33"/>
      <c r="S185" s="8"/>
      <c r="T185" s="8"/>
      <c r="U185" s="8">
        <v>143722</v>
      </c>
      <c r="V185" s="8">
        <v>-24290</v>
      </c>
      <c r="W185" s="8"/>
      <c r="X185" s="8"/>
      <c r="Y185" s="8"/>
      <c r="Z185" s="33">
        <f>U185+V185</f>
        <v>119432</v>
      </c>
      <c r="AA185" s="33"/>
      <c r="AB185" s="33"/>
      <c r="AC185" s="57">
        <v>6720</v>
      </c>
      <c r="AD185" s="8"/>
      <c r="AE185" s="47">
        <f t="shared" si="7"/>
        <v>5.626632728247036</v>
      </c>
      <c r="AF185" s="1"/>
    </row>
    <row r="186" spans="1:32" ht="56.25">
      <c r="A186" s="26" t="s">
        <v>72</v>
      </c>
      <c r="B186" s="15" t="s">
        <v>12</v>
      </c>
      <c r="C186" s="15">
        <v>1</v>
      </c>
      <c r="D186" s="15">
        <v>902</v>
      </c>
      <c r="E186" s="15">
        <v>5082</v>
      </c>
      <c r="F186" s="25"/>
      <c r="G186" s="8">
        <f>G187</f>
        <v>1772100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33">
        <f>R187</f>
        <v>7121400</v>
      </c>
      <c r="S186" s="8"/>
      <c r="T186" s="8"/>
      <c r="U186" s="8"/>
      <c r="V186" s="8"/>
      <c r="W186" s="8"/>
      <c r="X186" s="8"/>
      <c r="Y186" s="8"/>
      <c r="Z186" s="33">
        <f>Z187</f>
        <v>7121400</v>
      </c>
      <c r="AA186" s="33"/>
      <c r="AB186" s="33"/>
      <c r="AC186" s="56">
        <f>AC187</f>
        <v>0</v>
      </c>
      <c r="AD186" s="56"/>
      <c r="AE186" s="78">
        <f t="shared" si="7"/>
        <v>0</v>
      </c>
      <c r="AF186" s="1"/>
    </row>
    <row r="187" spans="1:32" ht="22.5">
      <c r="A187" s="3" t="s">
        <v>34</v>
      </c>
      <c r="B187" s="15" t="s">
        <v>12</v>
      </c>
      <c r="C187" s="15">
        <v>1</v>
      </c>
      <c r="D187" s="15">
        <v>902</v>
      </c>
      <c r="E187" s="15">
        <v>5082</v>
      </c>
      <c r="F187" s="16">
        <v>300</v>
      </c>
      <c r="G187" s="8">
        <f>G188</f>
        <v>1772100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33">
        <f>R188</f>
        <v>7121400</v>
      </c>
      <c r="S187" s="8"/>
      <c r="T187" s="8"/>
      <c r="U187" s="8"/>
      <c r="V187" s="8"/>
      <c r="W187" s="8"/>
      <c r="X187" s="8"/>
      <c r="Y187" s="8"/>
      <c r="Z187" s="33">
        <f>Z188</f>
        <v>7121400</v>
      </c>
      <c r="AA187" s="33"/>
      <c r="AB187" s="33"/>
      <c r="AC187" s="56">
        <f>AC188</f>
        <v>0</v>
      </c>
      <c r="AD187" s="56"/>
      <c r="AE187" s="78">
        <f t="shared" si="7"/>
        <v>0</v>
      </c>
      <c r="AF187" s="1"/>
    </row>
    <row r="188" spans="1:32" ht="22.5">
      <c r="A188" s="3" t="s">
        <v>100</v>
      </c>
      <c r="B188" s="15" t="s">
        <v>12</v>
      </c>
      <c r="C188" s="15">
        <v>1</v>
      </c>
      <c r="D188" s="15">
        <v>902</v>
      </c>
      <c r="E188" s="15">
        <v>5082</v>
      </c>
      <c r="F188" s="16">
        <v>320</v>
      </c>
      <c r="G188" s="8">
        <f>G189</f>
        <v>1772100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33">
        <f>R189</f>
        <v>7121400</v>
      </c>
      <c r="S188" s="8"/>
      <c r="T188" s="8"/>
      <c r="U188" s="8"/>
      <c r="V188" s="8"/>
      <c r="W188" s="8"/>
      <c r="X188" s="8"/>
      <c r="Y188" s="8"/>
      <c r="Z188" s="33">
        <f>Z189</f>
        <v>7121400</v>
      </c>
      <c r="AA188" s="33"/>
      <c r="AB188" s="33"/>
      <c r="AC188" s="56">
        <f>AC189</f>
        <v>0</v>
      </c>
      <c r="AD188" s="56"/>
      <c r="AE188" s="78">
        <f t="shared" si="7"/>
        <v>0</v>
      </c>
      <c r="AF188" s="1"/>
    </row>
    <row r="189" spans="1:32" ht="22.5">
      <c r="A189" s="3" t="s">
        <v>36</v>
      </c>
      <c r="B189" s="15" t="s">
        <v>12</v>
      </c>
      <c r="C189" s="15">
        <v>1</v>
      </c>
      <c r="D189" s="15">
        <v>902</v>
      </c>
      <c r="E189" s="15">
        <v>5082</v>
      </c>
      <c r="F189" s="16">
        <v>323</v>
      </c>
      <c r="G189" s="8">
        <v>1772100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33">
        <v>7121400</v>
      </c>
      <c r="S189" s="8"/>
      <c r="T189" s="8"/>
      <c r="U189" s="8"/>
      <c r="V189" s="8"/>
      <c r="W189" s="8"/>
      <c r="X189" s="8"/>
      <c r="Y189" s="8"/>
      <c r="Z189" s="33">
        <f>R189+S189</f>
        <v>7121400</v>
      </c>
      <c r="AA189" s="33"/>
      <c r="AB189" s="33"/>
      <c r="AC189" s="70">
        <v>0</v>
      </c>
      <c r="AD189" s="70"/>
      <c r="AE189" s="78">
        <f t="shared" si="7"/>
        <v>0</v>
      </c>
      <c r="AF189" s="1"/>
    </row>
    <row r="190" spans="1:32" ht="45" customHeight="1" hidden="1">
      <c r="A190" s="3" t="s">
        <v>84</v>
      </c>
      <c r="B190" s="15" t="s">
        <v>12</v>
      </c>
      <c r="C190" s="15">
        <v>1</v>
      </c>
      <c r="D190" s="15">
        <v>902</v>
      </c>
      <c r="E190" s="27">
        <v>5120</v>
      </c>
      <c r="F190" s="16"/>
      <c r="G190" s="8">
        <f>G191</f>
        <v>0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33">
        <f>R191</f>
        <v>0</v>
      </c>
      <c r="S190" s="8"/>
      <c r="T190" s="8"/>
      <c r="U190" s="8"/>
      <c r="V190" s="8"/>
      <c r="W190" s="8"/>
      <c r="X190" s="8"/>
      <c r="Y190" s="8"/>
      <c r="Z190" s="33">
        <f>Z191</f>
        <v>0</v>
      </c>
      <c r="AA190" s="33"/>
      <c r="AB190" s="33"/>
      <c r="AC190" s="8">
        <f aca="true" t="shared" si="11" ref="AC190:AC195">AC191</f>
        <v>13506</v>
      </c>
      <c r="AD190" s="8"/>
      <c r="AE190" s="47" t="e">
        <f t="shared" si="7"/>
        <v>#DIV/0!</v>
      </c>
      <c r="AF190" s="1"/>
    </row>
    <row r="191" spans="1:32" ht="22.5" customHeight="1" hidden="1">
      <c r="A191" s="3" t="s">
        <v>17</v>
      </c>
      <c r="B191" s="15" t="s">
        <v>12</v>
      </c>
      <c r="C191" s="15">
        <v>1</v>
      </c>
      <c r="D191" s="15">
        <v>902</v>
      </c>
      <c r="E191" s="27">
        <v>5120</v>
      </c>
      <c r="F191" s="16" t="s">
        <v>18</v>
      </c>
      <c r="G191" s="8">
        <f>G192</f>
        <v>0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33">
        <f>R192</f>
        <v>0</v>
      </c>
      <c r="S191" s="8"/>
      <c r="T191" s="8"/>
      <c r="U191" s="8"/>
      <c r="V191" s="8"/>
      <c r="W191" s="8"/>
      <c r="X191" s="8"/>
      <c r="Y191" s="8"/>
      <c r="Z191" s="33">
        <f>Z192</f>
        <v>0</v>
      </c>
      <c r="AA191" s="33"/>
      <c r="AB191" s="33"/>
      <c r="AC191" s="8">
        <f>AC192</f>
        <v>13506</v>
      </c>
      <c r="AD191" s="8"/>
      <c r="AE191" s="47" t="e">
        <f t="shared" si="7"/>
        <v>#DIV/0!</v>
      </c>
      <c r="AF191" s="1"/>
    </row>
    <row r="192" spans="1:32" ht="30" customHeight="1" hidden="1">
      <c r="A192" s="13" t="s">
        <v>179</v>
      </c>
      <c r="B192" s="15" t="s">
        <v>12</v>
      </c>
      <c r="C192" s="15">
        <v>1</v>
      </c>
      <c r="D192" s="15">
        <v>902</v>
      </c>
      <c r="E192" s="27">
        <v>5120</v>
      </c>
      <c r="F192" s="16">
        <v>244</v>
      </c>
      <c r="G192" s="8">
        <v>0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33">
        <v>0</v>
      </c>
      <c r="S192" s="8"/>
      <c r="T192" s="8"/>
      <c r="U192" s="8"/>
      <c r="V192" s="8"/>
      <c r="W192" s="8"/>
      <c r="X192" s="8"/>
      <c r="Y192" s="8"/>
      <c r="Z192" s="33">
        <v>0</v>
      </c>
      <c r="AA192" s="33"/>
      <c r="AB192" s="33"/>
      <c r="AC192" s="8">
        <v>13506</v>
      </c>
      <c r="AD192" s="8"/>
      <c r="AE192" s="47" t="e">
        <f t="shared" si="7"/>
        <v>#DIV/0!</v>
      </c>
      <c r="AF192" s="1"/>
    </row>
    <row r="193" spans="1:32" ht="55.5" customHeight="1" hidden="1">
      <c r="A193" s="3" t="s">
        <v>84</v>
      </c>
      <c r="B193" s="15" t="s">
        <v>12</v>
      </c>
      <c r="C193" s="15">
        <v>1</v>
      </c>
      <c r="D193" s="15">
        <v>902</v>
      </c>
      <c r="E193" s="27">
        <v>5120</v>
      </c>
      <c r="F193" s="16"/>
      <c r="G193" s="8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33"/>
      <c r="S193" s="8"/>
      <c r="T193" s="8"/>
      <c r="U193" s="8"/>
      <c r="V193" s="8"/>
      <c r="W193" s="8"/>
      <c r="X193" s="8"/>
      <c r="Y193" s="8"/>
      <c r="Z193" s="33"/>
      <c r="AA193" s="33"/>
      <c r="AB193" s="33"/>
      <c r="AC193" s="8">
        <f t="shared" si="11"/>
        <v>0</v>
      </c>
      <c r="AD193" s="8"/>
      <c r="AE193" s="47" t="e">
        <f t="shared" si="7"/>
        <v>#DIV/0!</v>
      </c>
      <c r="AF193" s="1"/>
    </row>
    <row r="194" spans="1:32" ht="22.5" customHeight="1" hidden="1">
      <c r="A194" s="3" t="s">
        <v>17</v>
      </c>
      <c r="B194" s="15" t="s">
        <v>12</v>
      </c>
      <c r="C194" s="15">
        <v>1</v>
      </c>
      <c r="D194" s="15">
        <v>902</v>
      </c>
      <c r="E194" s="27">
        <v>5120</v>
      </c>
      <c r="F194" s="16">
        <v>200</v>
      </c>
      <c r="G194" s="8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33"/>
      <c r="S194" s="8"/>
      <c r="T194" s="8"/>
      <c r="U194" s="8"/>
      <c r="V194" s="8"/>
      <c r="W194" s="8"/>
      <c r="X194" s="8"/>
      <c r="Y194" s="8"/>
      <c r="Z194" s="33"/>
      <c r="AA194" s="33"/>
      <c r="AB194" s="33"/>
      <c r="AC194" s="8">
        <f t="shared" si="11"/>
        <v>0</v>
      </c>
      <c r="AD194" s="8"/>
      <c r="AE194" s="47" t="e">
        <f t="shared" si="7"/>
        <v>#DIV/0!</v>
      </c>
      <c r="AF194" s="1"/>
    </row>
    <row r="195" spans="1:32" ht="22.5" customHeight="1" hidden="1">
      <c r="A195" s="3" t="s">
        <v>19</v>
      </c>
      <c r="B195" s="15" t="s">
        <v>12</v>
      </c>
      <c r="C195" s="15">
        <v>1</v>
      </c>
      <c r="D195" s="15">
        <v>902</v>
      </c>
      <c r="E195" s="27">
        <v>5120</v>
      </c>
      <c r="F195" s="16">
        <v>240</v>
      </c>
      <c r="G195" s="8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33"/>
      <c r="S195" s="8"/>
      <c r="T195" s="8"/>
      <c r="U195" s="8"/>
      <c r="V195" s="8"/>
      <c r="W195" s="8"/>
      <c r="X195" s="8"/>
      <c r="Y195" s="8"/>
      <c r="Z195" s="33"/>
      <c r="AA195" s="33"/>
      <c r="AB195" s="33"/>
      <c r="AC195" s="8">
        <f t="shared" si="11"/>
        <v>0</v>
      </c>
      <c r="AD195" s="8"/>
      <c r="AE195" s="47" t="e">
        <f t="shared" si="7"/>
        <v>#DIV/0!</v>
      </c>
      <c r="AF195" s="1"/>
    </row>
    <row r="196" spans="1:32" ht="22.5" customHeight="1" hidden="1">
      <c r="A196" s="13" t="s">
        <v>179</v>
      </c>
      <c r="B196" s="15" t="s">
        <v>12</v>
      </c>
      <c r="C196" s="15">
        <v>1</v>
      </c>
      <c r="D196" s="15">
        <v>902</v>
      </c>
      <c r="E196" s="27">
        <v>5120</v>
      </c>
      <c r="F196" s="16">
        <v>244</v>
      </c>
      <c r="G196" s="8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33"/>
      <c r="S196" s="8"/>
      <c r="T196" s="8"/>
      <c r="U196" s="8"/>
      <c r="V196" s="8"/>
      <c r="W196" s="8"/>
      <c r="X196" s="8"/>
      <c r="Y196" s="8"/>
      <c r="Z196" s="33"/>
      <c r="AA196" s="33"/>
      <c r="AB196" s="33"/>
      <c r="AC196" s="57">
        <v>0</v>
      </c>
      <c r="AD196" s="8"/>
      <c r="AE196" s="47" t="e">
        <f t="shared" si="7"/>
        <v>#DIV/0!</v>
      </c>
      <c r="AF196" s="1"/>
    </row>
    <row r="197" spans="1:32" ht="78.75">
      <c r="A197" s="11" t="s">
        <v>111</v>
      </c>
      <c r="B197" s="15" t="s">
        <v>12</v>
      </c>
      <c r="C197" s="15">
        <v>1</v>
      </c>
      <c r="D197" s="15">
        <v>902</v>
      </c>
      <c r="E197" s="15">
        <v>5260</v>
      </c>
      <c r="F197" s="16"/>
      <c r="G197" s="8">
        <f>G198</f>
        <v>457356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33">
        <f>R198</f>
        <v>396900</v>
      </c>
      <c r="S197" s="8"/>
      <c r="T197" s="8"/>
      <c r="U197" s="8"/>
      <c r="V197" s="8"/>
      <c r="W197" s="8"/>
      <c r="X197" s="8"/>
      <c r="Y197" s="8"/>
      <c r="Z197" s="33">
        <f>Z198</f>
        <v>310800</v>
      </c>
      <c r="AA197" s="33">
        <f>AA198</f>
        <v>0</v>
      </c>
      <c r="AB197" s="33">
        <f>AB198</f>
        <v>0</v>
      </c>
      <c r="AC197" s="33">
        <f>AC198</f>
        <v>112959.16</v>
      </c>
      <c r="AD197" s="33"/>
      <c r="AE197" s="47">
        <f t="shared" si="7"/>
        <v>36.34464607464608</v>
      </c>
      <c r="AF197" s="1"/>
    </row>
    <row r="198" spans="1:32" ht="22.5">
      <c r="A198" s="3" t="s">
        <v>34</v>
      </c>
      <c r="B198" s="15" t="s">
        <v>12</v>
      </c>
      <c r="C198" s="15">
        <v>1</v>
      </c>
      <c r="D198" s="15">
        <v>902</v>
      </c>
      <c r="E198" s="15">
        <v>5260</v>
      </c>
      <c r="F198" s="16">
        <v>300</v>
      </c>
      <c r="G198" s="8">
        <f>G199</f>
        <v>457356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33">
        <f>R199</f>
        <v>396900</v>
      </c>
      <c r="S198" s="8"/>
      <c r="T198" s="8"/>
      <c r="U198" s="8"/>
      <c r="V198" s="8"/>
      <c r="W198" s="8"/>
      <c r="X198" s="8"/>
      <c r="Y198" s="8"/>
      <c r="Z198" s="33">
        <f>Z199</f>
        <v>310800</v>
      </c>
      <c r="AA198" s="33"/>
      <c r="AB198" s="33"/>
      <c r="AC198" s="33">
        <f>AC199</f>
        <v>112959.16</v>
      </c>
      <c r="AD198" s="33"/>
      <c r="AE198" s="47">
        <f t="shared" si="7"/>
        <v>36.34464607464608</v>
      </c>
      <c r="AF198" s="1"/>
    </row>
    <row r="199" spans="1:32" ht="22.5">
      <c r="A199" s="3" t="s">
        <v>58</v>
      </c>
      <c r="B199" s="15" t="s">
        <v>12</v>
      </c>
      <c r="C199" s="15">
        <v>1</v>
      </c>
      <c r="D199" s="15">
        <v>902</v>
      </c>
      <c r="E199" s="15">
        <v>5260</v>
      </c>
      <c r="F199" s="16">
        <v>310</v>
      </c>
      <c r="G199" s="8">
        <f>G200</f>
        <v>457356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33">
        <f>R200</f>
        <v>396900</v>
      </c>
      <c r="S199" s="8"/>
      <c r="T199" s="8"/>
      <c r="U199" s="8"/>
      <c r="V199" s="8"/>
      <c r="W199" s="8"/>
      <c r="X199" s="8"/>
      <c r="Y199" s="8"/>
      <c r="Z199" s="33">
        <f>Z200</f>
        <v>310800</v>
      </c>
      <c r="AA199" s="33"/>
      <c r="AB199" s="33"/>
      <c r="AC199" s="33">
        <f>AC200</f>
        <v>112959.16</v>
      </c>
      <c r="AD199" s="33"/>
      <c r="AE199" s="47">
        <f t="shared" si="7"/>
        <v>36.34464607464608</v>
      </c>
      <c r="AF199" s="1"/>
    </row>
    <row r="200" spans="1:32" ht="33.75">
      <c r="A200" s="3" t="s">
        <v>39</v>
      </c>
      <c r="B200" s="15" t="s">
        <v>12</v>
      </c>
      <c r="C200" s="15">
        <v>1</v>
      </c>
      <c r="D200" s="15">
        <v>902</v>
      </c>
      <c r="E200" s="15">
        <v>5260</v>
      </c>
      <c r="F200" s="16">
        <v>313</v>
      </c>
      <c r="G200" s="8">
        <v>457356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33">
        <v>396900</v>
      </c>
      <c r="S200" s="8"/>
      <c r="T200" s="8"/>
      <c r="U200" s="8"/>
      <c r="V200" s="8"/>
      <c r="W200" s="8"/>
      <c r="X200" s="8"/>
      <c r="Y200" s="8">
        <v>-86100</v>
      </c>
      <c r="Z200" s="33">
        <f>R200+S200+Y200</f>
        <v>310800</v>
      </c>
      <c r="AA200" s="33"/>
      <c r="AB200" s="33"/>
      <c r="AC200" s="57">
        <v>112959.16</v>
      </c>
      <c r="AD200" s="8"/>
      <c r="AE200" s="47">
        <f t="shared" si="7"/>
        <v>36.34464607464608</v>
      </c>
      <c r="AF200" s="1"/>
    </row>
    <row r="201" spans="1:32" ht="22.5">
      <c r="A201" s="3" t="s">
        <v>59</v>
      </c>
      <c r="B201" s="15" t="s">
        <v>12</v>
      </c>
      <c r="C201" s="15">
        <v>1</v>
      </c>
      <c r="D201" s="15">
        <v>903</v>
      </c>
      <c r="E201" s="15"/>
      <c r="F201" s="16"/>
      <c r="G201" s="8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33"/>
      <c r="S201" s="8"/>
      <c r="T201" s="8"/>
      <c r="U201" s="8"/>
      <c r="V201" s="8"/>
      <c r="W201" s="8"/>
      <c r="X201" s="8"/>
      <c r="Y201" s="8"/>
      <c r="Z201" s="33">
        <f>Z202</f>
        <v>12900</v>
      </c>
      <c r="AA201" s="33">
        <f>AA202</f>
        <v>0</v>
      </c>
      <c r="AB201" s="33">
        <f>AB202</f>
        <v>0</v>
      </c>
      <c r="AC201" s="33">
        <f>AC202</f>
        <v>715.4</v>
      </c>
      <c r="AD201" s="8"/>
      <c r="AE201" s="47">
        <f aca="true" t="shared" si="12" ref="AE201:AE266">AC201/Z201*100</f>
        <v>5.545736434108527</v>
      </c>
      <c r="AF201" s="1"/>
    </row>
    <row r="202" spans="1:32" ht="56.25">
      <c r="A202" s="13" t="s">
        <v>103</v>
      </c>
      <c r="B202" s="15" t="s">
        <v>12</v>
      </c>
      <c r="C202" s="15">
        <v>1</v>
      </c>
      <c r="D202" s="15">
        <v>903</v>
      </c>
      <c r="E202" s="15">
        <v>1121</v>
      </c>
      <c r="F202" s="16"/>
      <c r="G202" s="8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33"/>
      <c r="S202" s="8"/>
      <c r="T202" s="8"/>
      <c r="U202" s="8"/>
      <c r="V202" s="8"/>
      <c r="W202" s="8"/>
      <c r="X202" s="8"/>
      <c r="Y202" s="8"/>
      <c r="Z202" s="33">
        <f>Z203</f>
        <v>12900</v>
      </c>
      <c r="AA202" s="33"/>
      <c r="AB202" s="33"/>
      <c r="AC202" s="8">
        <f>AC203</f>
        <v>715.4</v>
      </c>
      <c r="AD202" s="8"/>
      <c r="AE202" s="47">
        <f t="shared" si="12"/>
        <v>5.545736434108527</v>
      </c>
      <c r="AF202" s="1"/>
    </row>
    <row r="203" spans="1:32" ht="22.5">
      <c r="A203" s="3" t="s">
        <v>17</v>
      </c>
      <c r="B203" s="15" t="s">
        <v>12</v>
      </c>
      <c r="C203" s="15">
        <v>1</v>
      </c>
      <c r="D203" s="15">
        <v>903</v>
      </c>
      <c r="E203" s="15">
        <v>1121</v>
      </c>
      <c r="F203" s="16">
        <v>200</v>
      </c>
      <c r="G203" s="8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33"/>
      <c r="S203" s="8"/>
      <c r="T203" s="8"/>
      <c r="U203" s="8"/>
      <c r="V203" s="8"/>
      <c r="W203" s="8"/>
      <c r="X203" s="8"/>
      <c r="Y203" s="8"/>
      <c r="Z203" s="33">
        <f>Z204+Z205</f>
        <v>12900</v>
      </c>
      <c r="AA203" s="33"/>
      <c r="AB203" s="33"/>
      <c r="AC203" s="8">
        <f>AC205</f>
        <v>715.4</v>
      </c>
      <c r="AD203" s="8"/>
      <c r="AE203" s="47">
        <f t="shared" si="12"/>
        <v>5.545736434108527</v>
      </c>
      <c r="AF203" s="1"/>
    </row>
    <row r="204" spans="1:32" ht="33.75" hidden="1">
      <c r="A204" s="3" t="s">
        <v>19</v>
      </c>
      <c r="B204" s="15" t="s">
        <v>12</v>
      </c>
      <c r="C204" s="15">
        <v>1</v>
      </c>
      <c r="D204" s="15">
        <v>903</v>
      </c>
      <c r="E204" s="15">
        <v>1121</v>
      </c>
      <c r="F204" s="16">
        <v>240</v>
      </c>
      <c r="G204" s="8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33"/>
      <c r="S204" s="8"/>
      <c r="T204" s="8">
        <v>12900</v>
      </c>
      <c r="U204" s="8">
        <v>-12900</v>
      </c>
      <c r="V204" s="8"/>
      <c r="W204" s="8"/>
      <c r="X204" s="8"/>
      <c r="Y204" s="8"/>
      <c r="Z204" s="33">
        <f>T204+U204</f>
        <v>0</v>
      </c>
      <c r="AA204" s="33"/>
      <c r="AB204" s="33"/>
      <c r="AC204" s="8"/>
      <c r="AD204" s="8"/>
      <c r="AE204" s="47" t="e">
        <f t="shared" si="12"/>
        <v>#DIV/0!</v>
      </c>
      <c r="AF204" s="1"/>
    </row>
    <row r="205" spans="1:32" ht="22.5">
      <c r="A205" s="13" t="s">
        <v>179</v>
      </c>
      <c r="B205" s="15" t="s">
        <v>12</v>
      </c>
      <c r="C205" s="15">
        <v>1</v>
      </c>
      <c r="D205" s="15">
        <v>903</v>
      </c>
      <c r="E205" s="15">
        <v>1121</v>
      </c>
      <c r="F205" s="16">
        <v>244</v>
      </c>
      <c r="G205" s="8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33"/>
      <c r="S205" s="8"/>
      <c r="T205" s="8"/>
      <c r="U205" s="8">
        <v>12900</v>
      </c>
      <c r="V205" s="8"/>
      <c r="W205" s="8"/>
      <c r="X205" s="8"/>
      <c r="Y205" s="8"/>
      <c r="Z205" s="33">
        <f>U205</f>
        <v>12900</v>
      </c>
      <c r="AA205" s="33"/>
      <c r="AB205" s="33"/>
      <c r="AC205" s="8">
        <v>715.4</v>
      </c>
      <c r="AD205" s="8"/>
      <c r="AE205" s="47">
        <f t="shared" si="12"/>
        <v>5.545736434108527</v>
      </c>
      <c r="AF205" s="1"/>
    </row>
    <row r="206" spans="1:32" ht="17.25" customHeight="1">
      <c r="A206" s="30" t="s">
        <v>190</v>
      </c>
      <c r="B206" s="15" t="s">
        <v>12</v>
      </c>
      <c r="C206" s="15">
        <v>1</v>
      </c>
      <c r="D206" s="15">
        <v>904</v>
      </c>
      <c r="E206" s="15"/>
      <c r="F206" s="16"/>
      <c r="G206" s="8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3"/>
      <c r="S206" s="8"/>
      <c r="T206" s="8"/>
      <c r="U206" s="8"/>
      <c r="V206" s="8"/>
      <c r="W206" s="8"/>
      <c r="X206" s="8"/>
      <c r="Y206" s="8"/>
      <c r="Z206" s="33">
        <f>Z207</f>
        <v>2000</v>
      </c>
      <c r="AA206" s="33">
        <f>AA207</f>
        <v>0</v>
      </c>
      <c r="AB206" s="33">
        <f>AB207</f>
        <v>0</v>
      </c>
      <c r="AC206" s="33">
        <f>AC207</f>
        <v>2000</v>
      </c>
      <c r="AD206" s="8"/>
      <c r="AE206" s="47">
        <f t="shared" si="12"/>
        <v>100</v>
      </c>
      <c r="AF206" s="1"/>
    </row>
    <row r="207" spans="1:32" ht="56.25">
      <c r="A207" s="13" t="s">
        <v>103</v>
      </c>
      <c r="B207" s="15" t="s">
        <v>12</v>
      </c>
      <c r="C207" s="15">
        <v>1</v>
      </c>
      <c r="D207" s="15">
        <v>904</v>
      </c>
      <c r="E207" s="15">
        <v>1121</v>
      </c>
      <c r="F207" s="16"/>
      <c r="G207" s="8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33"/>
      <c r="S207" s="8"/>
      <c r="T207" s="8"/>
      <c r="U207" s="8"/>
      <c r="V207" s="8"/>
      <c r="W207" s="8"/>
      <c r="X207" s="8"/>
      <c r="Y207" s="8"/>
      <c r="Z207" s="33">
        <f>Z208</f>
        <v>2000</v>
      </c>
      <c r="AA207" s="33"/>
      <c r="AB207" s="33"/>
      <c r="AC207" s="33">
        <f>AC208</f>
        <v>2000</v>
      </c>
      <c r="AD207" s="8"/>
      <c r="AE207" s="47">
        <f t="shared" si="12"/>
        <v>100</v>
      </c>
      <c r="AF207" s="1"/>
    </row>
    <row r="208" spans="1:32" ht="22.5">
      <c r="A208" s="3" t="s">
        <v>17</v>
      </c>
      <c r="B208" s="15" t="s">
        <v>12</v>
      </c>
      <c r="C208" s="15">
        <v>1</v>
      </c>
      <c r="D208" s="15">
        <v>904</v>
      </c>
      <c r="E208" s="15">
        <v>1121</v>
      </c>
      <c r="F208" s="16">
        <v>200</v>
      </c>
      <c r="G208" s="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33"/>
      <c r="S208" s="8"/>
      <c r="T208" s="8"/>
      <c r="U208" s="8"/>
      <c r="V208" s="8"/>
      <c r="W208" s="8"/>
      <c r="X208" s="8"/>
      <c r="Y208" s="8"/>
      <c r="Z208" s="33">
        <f>Z209</f>
        <v>2000</v>
      </c>
      <c r="AA208" s="33"/>
      <c r="AB208" s="33"/>
      <c r="AC208" s="33">
        <f>AC209</f>
        <v>2000</v>
      </c>
      <c r="AD208" s="8"/>
      <c r="AE208" s="47">
        <f t="shared" si="12"/>
        <v>100</v>
      </c>
      <c r="AF208" s="1"/>
    </row>
    <row r="209" spans="1:32" ht="22.5">
      <c r="A209" s="13" t="s">
        <v>179</v>
      </c>
      <c r="B209" s="15" t="s">
        <v>12</v>
      </c>
      <c r="C209" s="15">
        <v>1</v>
      </c>
      <c r="D209" s="15">
        <v>904</v>
      </c>
      <c r="E209" s="15">
        <v>1121</v>
      </c>
      <c r="F209" s="16">
        <v>244</v>
      </c>
      <c r="G209" s="8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33"/>
      <c r="S209" s="8"/>
      <c r="T209" s="8"/>
      <c r="U209" s="8"/>
      <c r="V209" s="8"/>
      <c r="W209" s="8">
        <v>2000</v>
      </c>
      <c r="X209" s="8"/>
      <c r="Y209" s="8"/>
      <c r="Z209" s="33">
        <f>W209</f>
        <v>2000</v>
      </c>
      <c r="AA209" s="33"/>
      <c r="AB209" s="33"/>
      <c r="AC209" s="8">
        <v>2000</v>
      </c>
      <c r="AD209" s="8"/>
      <c r="AE209" s="47">
        <f t="shared" si="12"/>
        <v>100</v>
      </c>
      <c r="AF209" s="1"/>
    </row>
    <row r="210" spans="1:32" ht="21">
      <c r="A210" s="30" t="s">
        <v>191</v>
      </c>
      <c r="B210" s="15" t="s">
        <v>12</v>
      </c>
      <c r="C210" s="15">
        <v>1</v>
      </c>
      <c r="D210" s="15">
        <v>905</v>
      </c>
      <c r="E210" s="15"/>
      <c r="F210" s="16"/>
      <c r="G210" s="8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33"/>
      <c r="S210" s="8"/>
      <c r="T210" s="8"/>
      <c r="U210" s="8"/>
      <c r="V210" s="8"/>
      <c r="W210" s="8"/>
      <c r="X210" s="8"/>
      <c r="Y210" s="8"/>
      <c r="Z210" s="33">
        <f>Z211</f>
        <v>6357.7</v>
      </c>
      <c r="AA210" s="33">
        <f>AA211</f>
        <v>0</v>
      </c>
      <c r="AB210" s="33">
        <f>AB211</f>
        <v>0</v>
      </c>
      <c r="AC210" s="33">
        <f>AC211</f>
        <v>6357.7</v>
      </c>
      <c r="AD210" s="8"/>
      <c r="AE210" s="47">
        <f t="shared" si="12"/>
        <v>100</v>
      </c>
      <c r="AF210" s="1"/>
    </row>
    <row r="211" spans="1:32" ht="56.25">
      <c r="A211" s="13" t="s">
        <v>103</v>
      </c>
      <c r="B211" s="15" t="s">
        <v>12</v>
      </c>
      <c r="C211" s="15">
        <v>1</v>
      </c>
      <c r="D211" s="15">
        <v>905</v>
      </c>
      <c r="E211" s="15">
        <v>1121</v>
      </c>
      <c r="F211" s="16"/>
      <c r="G211" s="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33"/>
      <c r="S211" s="8"/>
      <c r="T211" s="8"/>
      <c r="U211" s="8"/>
      <c r="V211" s="8"/>
      <c r="W211" s="8"/>
      <c r="X211" s="8"/>
      <c r="Y211" s="8"/>
      <c r="Z211" s="33">
        <f>Z212</f>
        <v>6357.7</v>
      </c>
      <c r="AA211" s="33"/>
      <c r="AB211" s="33"/>
      <c r="AC211" s="33">
        <f>AC212</f>
        <v>6357.7</v>
      </c>
      <c r="AD211" s="8"/>
      <c r="AE211" s="47">
        <f t="shared" si="12"/>
        <v>100</v>
      </c>
      <c r="AF211" s="1"/>
    </row>
    <row r="212" spans="1:32" ht="22.5">
      <c r="A212" s="3" t="s">
        <v>17</v>
      </c>
      <c r="B212" s="15" t="s">
        <v>12</v>
      </c>
      <c r="C212" s="15">
        <v>1</v>
      </c>
      <c r="D212" s="15">
        <v>905</v>
      </c>
      <c r="E212" s="15">
        <v>1121</v>
      </c>
      <c r="F212" s="16">
        <v>200</v>
      </c>
      <c r="G212" s="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33"/>
      <c r="S212" s="8"/>
      <c r="T212" s="8"/>
      <c r="U212" s="8"/>
      <c r="V212" s="8"/>
      <c r="W212" s="8"/>
      <c r="X212" s="8"/>
      <c r="Y212" s="8"/>
      <c r="Z212" s="33">
        <f>Z213</f>
        <v>6357.7</v>
      </c>
      <c r="AA212" s="33"/>
      <c r="AB212" s="33"/>
      <c r="AC212" s="33">
        <f>AC213</f>
        <v>6357.7</v>
      </c>
      <c r="AD212" s="8"/>
      <c r="AE212" s="47">
        <f t="shared" si="12"/>
        <v>100</v>
      </c>
      <c r="AF212" s="1"/>
    </row>
    <row r="213" spans="1:32" ht="22.5">
      <c r="A213" s="13" t="s">
        <v>179</v>
      </c>
      <c r="B213" s="15" t="s">
        <v>12</v>
      </c>
      <c r="C213" s="15">
        <v>1</v>
      </c>
      <c r="D213" s="15">
        <v>905</v>
      </c>
      <c r="E213" s="15">
        <v>1121</v>
      </c>
      <c r="F213" s="16">
        <v>244</v>
      </c>
      <c r="G213" s="8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33"/>
      <c r="S213" s="8"/>
      <c r="T213" s="8"/>
      <c r="U213" s="8"/>
      <c r="V213" s="8"/>
      <c r="W213" s="8">
        <v>6357.7</v>
      </c>
      <c r="X213" s="8"/>
      <c r="Y213" s="8"/>
      <c r="Z213" s="33">
        <f>W213</f>
        <v>6357.7</v>
      </c>
      <c r="AA213" s="33"/>
      <c r="AB213" s="33"/>
      <c r="AC213" s="8">
        <v>6357.7</v>
      </c>
      <c r="AD213" s="8"/>
      <c r="AE213" s="47">
        <f t="shared" si="12"/>
        <v>100</v>
      </c>
      <c r="AF213" s="1"/>
    </row>
    <row r="214" spans="1:32" ht="22.5">
      <c r="A214" s="3" t="s">
        <v>60</v>
      </c>
      <c r="B214" s="15" t="s">
        <v>12</v>
      </c>
      <c r="C214" s="15">
        <v>1</v>
      </c>
      <c r="D214" s="15">
        <v>921</v>
      </c>
      <c r="E214" s="15"/>
      <c r="F214" s="16"/>
      <c r="G214" s="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33"/>
      <c r="S214" s="8"/>
      <c r="T214" s="8"/>
      <c r="U214" s="8"/>
      <c r="V214" s="8"/>
      <c r="W214" s="8"/>
      <c r="X214" s="8"/>
      <c r="Y214" s="8"/>
      <c r="Z214" s="33">
        <f>Z215</f>
        <v>2400</v>
      </c>
      <c r="AA214" s="33">
        <f>AA215</f>
        <v>0</v>
      </c>
      <c r="AB214" s="33">
        <f>AB215</f>
        <v>0</v>
      </c>
      <c r="AC214" s="33">
        <f>AC215</f>
        <v>2400</v>
      </c>
      <c r="AD214" s="8"/>
      <c r="AE214" s="47">
        <f t="shared" si="12"/>
        <v>100</v>
      </c>
      <c r="AF214" s="1"/>
    </row>
    <row r="215" spans="1:32" ht="56.25">
      <c r="A215" s="13" t="s">
        <v>103</v>
      </c>
      <c r="B215" s="15" t="s">
        <v>12</v>
      </c>
      <c r="C215" s="15">
        <v>1</v>
      </c>
      <c r="D215" s="15">
        <v>921</v>
      </c>
      <c r="E215" s="15">
        <v>1121</v>
      </c>
      <c r="F215" s="16"/>
      <c r="G215" s="8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33"/>
      <c r="S215" s="8"/>
      <c r="T215" s="8"/>
      <c r="U215" s="8"/>
      <c r="V215" s="8"/>
      <c r="W215" s="8"/>
      <c r="X215" s="8"/>
      <c r="Y215" s="8"/>
      <c r="Z215" s="33">
        <f>Z216</f>
        <v>2400</v>
      </c>
      <c r="AA215" s="33"/>
      <c r="AB215" s="33"/>
      <c r="AC215" s="33">
        <f>AC216</f>
        <v>2400</v>
      </c>
      <c r="AD215" s="8"/>
      <c r="AE215" s="47">
        <f t="shared" si="12"/>
        <v>100</v>
      </c>
      <c r="AF215" s="1"/>
    </row>
    <row r="216" spans="1:32" ht="22.5">
      <c r="A216" s="3" t="s">
        <v>17</v>
      </c>
      <c r="B216" s="15" t="s">
        <v>12</v>
      </c>
      <c r="C216" s="15">
        <v>1</v>
      </c>
      <c r="D216" s="15">
        <v>921</v>
      </c>
      <c r="E216" s="15">
        <v>1121</v>
      </c>
      <c r="F216" s="16">
        <v>200</v>
      </c>
      <c r="G216" s="8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33"/>
      <c r="S216" s="8"/>
      <c r="T216" s="8"/>
      <c r="U216" s="8"/>
      <c r="V216" s="8"/>
      <c r="W216" s="8"/>
      <c r="X216" s="8"/>
      <c r="Y216" s="8"/>
      <c r="Z216" s="33">
        <f>Z217+Z218</f>
        <v>2400</v>
      </c>
      <c r="AA216" s="33"/>
      <c r="AB216" s="33"/>
      <c r="AC216" s="33">
        <f>AC217+AC218</f>
        <v>2400</v>
      </c>
      <c r="AD216" s="8"/>
      <c r="AE216" s="47">
        <f t="shared" si="12"/>
        <v>100</v>
      </c>
      <c r="AF216" s="1"/>
    </row>
    <row r="217" spans="1:32" ht="33.75" hidden="1">
      <c r="A217" s="3" t="s">
        <v>19</v>
      </c>
      <c r="B217" s="15" t="s">
        <v>12</v>
      </c>
      <c r="C217" s="15">
        <v>1</v>
      </c>
      <c r="D217" s="15">
        <v>921</v>
      </c>
      <c r="E217" s="15">
        <v>1121</v>
      </c>
      <c r="F217" s="16">
        <v>240</v>
      </c>
      <c r="G217" s="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33"/>
      <c r="S217" s="8"/>
      <c r="T217" s="8">
        <v>2400</v>
      </c>
      <c r="U217" s="8">
        <v>-2400</v>
      </c>
      <c r="V217" s="8"/>
      <c r="W217" s="8"/>
      <c r="X217" s="8"/>
      <c r="Y217" s="8"/>
      <c r="Z217" s="33">
        <f>T217+U217</f>
        <v>0</v>
      </c>
      <c r="AA217" s="33"/>
      <c r="AB217" s="33"/>
      <c r="AC217" s="8"/>
      <c r="AD217" s="8"/>
      <c r="AE217" s="47" t="e">
        <f t="shared" si="12"/>
        <v>#DIV/0!</v>
      </c>
      <c r="AF217" s="1"/>
    </row>
    <row r="218" spans="1:32" ht="22.5">
      <c r="A218" s="13" t="s">
        <v>179</v>
      </c>
      <c r="B218" s="15" t="s">
        <v>12</v>
      </c>
      <c r="C218" s="15">
        <v>1</v>
      </c>
      <c r="D218" s="15">
        <v>921</v>
      </c>
      <c r="E218" s="15">
        <v>1121</v>
      </c>
      <c r="F218" s="16">
        <v>244</v>
      </c>
      <c r="G218" s="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33"/>
      <c r="S218" s="8"/>
      <c r="T218" s="8"/>
      <c r="U218" s="8">
        <v>2400</v>
      </c>
      <c r="V218" s="8"/>
      <c r="W218" s="8"/>
      <c r="X218" s="8"/>
      <c r="Y218" s="8"/>
      <c r="Z218" s="33">
        <f>U218</f>
        <v>2400</v>
      </c>
      <c r="AA218" s="33"/>
      <c r="AB218" s="33"/>
      <c r="AC218" s="8">
        <v>2400</v>
      </c>
      <c r="AD218" s="8"/>
      <c r="AE218" s="47">
        <f t="shared" si="12"/>
        <v>100</v>
      </c>
      <c r="AF218" s="1"/>
    </row>
    <row r="219" spans="1:32" ht="29.25" customHeight="1">
      <c r="A219" s="26" t="s">
        <v>62</v>
      </c>
      <c r="B219" s="15"/>
      <c r="C219" s="15"/>
      <c r="D219" s="15">
        <v>961</v>
      </c>
      <c r="E219" s="15"/>
      <c r="F219" s="16"/>
      <c r="G219" s="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33"/>
      <c r="S219" s="8"/>
      <c r="T219" s="8"/>
      <c r="U219" s="8"/>
      <c r="V219" s="8"/>
      <c r="W219" s="8"/>
      <c r="X219" s="8"/>
      <c r="Y219" s="8"/>
      <c r="Z219" s="33">
        <f>Z220+Z224</f>
        <v>13965860.16</v>
      </c>
      <c r="AA219" s="33">
        <f>AA220+AA224</f>
        <v>0</v>
      </c>
      <c r="AB219" s="33">
        <f>AB220+AB224</f>
        <v>0</v>
      </c>
      <c r="AC219" s="33">
        <f>AC220+AC224</f>
        <v>1500</v>
      </c>
      <c r="AD219" s="8"/>
      <c r="AE219" s="47">
        <f t="shared" si="12"/>
        <v>0.010740477011907872</v>
      </c>
      <c r="AF219" s="1"/>
    </row>
    <row r="220" spans="1:32" ht="56.25">
      <c r="A220" s="13" t="s">
        <v>103</v>
      </c>
      <c r="B220" s="15" t="s">
        <v>12</v>
      </c>
      <c r="C220" s="15">
        <v>1</v>
      </c>
      <c r="D220" s="15">
        <v>961</v>
      </c>
      <c r="E220" s="15">
        <v>1121</v>
      </c>
      <c r="F220" s="16"/>
      <c r="G220" s="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33"/>
      <c r="S220" s="8"/>
      <c r="T220" s="8"/>
      <c r="U220" s="8"/>
      <c r="V220" s="8"/>
      <c r="W220" s="8"/>
      <c r="X220" s="8"/>
      <c r="Y220" s="8"/>
      <c r="Z220" s="33">
        <f>Z221</f>
        <v>13900</v>
      </c>
      <c r="AA220" s="33"/>
      <c r="AB220" s="33"/>
      <c r="AC220" s="33">
        <f>AC221</f>
        <v>1500</v>
      </c>
      <c r="AD220" s="8"/>
      <c r="AE220" s="47">
        <f t="shared" si="12"/>
        <v>10.79136690647482</v>
      </c>
      <c r="AF220" s="1"/>
    </row>
    <row r="221" spans="1:32" ht="22.5">
      <c r="A221" s="3" t="s">
        <v>17</v>
      </c>
      <c r="B221" s="15" t="s">
        <v>12</v>
      </c>
      <c r="C221" s="15">
        <v>1</v>
      </c>
      <c r="D221" s="15">
        <v>961</v>
      </c>
      <c r="E221" s="15">
        <v>1121</v>
      </c>
      <c r="F221" s="16">
        <v>200</v>
      </c>
      <c r="G221" s="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33"/>
      <c r="S221" s="8"/>
      <c r="T221" s="8"/>
      <c r="U221" s="8"/>
      <c r="V221" s="8"/>
      <c r="W221" s="8"/>
      <c r="X221" s="8"/>
      <c r="Y221" s="8"/>
      <c r="Z221" s="33">
        <f>Z222+Z223</f>
        <v>13900</v>
      </c>
      <c r="AA221" s="33"/>
      <c r="AB221" s="33"/>
      <c r="AC221" s="33">
        <f>AC222+AC223</f>
        <v>1500</v>
      </c>
      <c r="AD221" s="8"/>
      <c r="AE221" s="47">
        <f t="shared" si="12"/>
        <v>10.79136690647482</v>
      </c>
      <c r="AF221" s="1"/>
    </row>
    <row r="222" spans="1:32" ht="33.75" hidden="1">
      <c r="A222" s="3" t="s">
        <v>19</v>
      </c>
      <c r="B222" s="15" t="s">
        <v>12</v>
      </c>
      <c r="C222" s="15">
        <v>1</v>
      </c>
      <c r="D222" s="15">
        <v>961</v>
      </c>
      <c r="E222" s="15">
        <v>1121</v>
      </c>
      <c r="F222" s="16">
        <v>240</v>
      </c>
      <c r="G222" s="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33"/>
      <c r="S222" s="8"/>
      <c r="T222" s="8">
        <v>13900</v>
      </c>
      <c r="U222" s="8">
        <v>-13900</v>
      </c>
      <c r="V222" s="8"/>
      <c r="W222" s="8"/>
      <c r="X222" s="8"/>
      <c r="Y222" s="8"/>
      <c r="Z222" s="33">
        <f>T222+U222</f>
        <v>0</v>
      </c>
      <c r="AA222" s="33"/>
      <c r="AB222" s="33"/>
      <c r="AC222" s="8"/>
      <c r="AD222" s="8"/>
      <c r="AE222" s="47" t="e">
        <f t="shared" si="12"/>
        <v>#DIV/0!</v>
      </c>
      <c r="AF222" s="1"/>
    </row>
    <row r="223" spans="1:32" ht="22.5">
      <c r="A223" s="13" t="s">
        <v>179</v>
      </c>
      <c r="B223" s="15" t="s">
        <v>12</v>
      </c>
      <c r="C223" s="15">
        <v>1</v>
      </c>
      <c r="D223" s="15">
        <v>961</v>
      </c>
      <c r="E223" s="15">
        <v>1121</v>
      </c>
      <c r="F223" s="16">
        <v>244</v>
      </c>
      <c r="G223" s="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33"/>
      <c r="S223" s="8"/>
      <c r="T223" s="8"/>
      <c r="U223" s="8">
        <v>13900</v>
      </c>
      <c r="V223" s="8"/>
      <c r="W223" s="8"/>
      <c r="X223" s="8"/>
      <c r="Y223" s="8"/>
      <c r="Z223" s="33">
        <f>U223</f>
        <v>13900</v>
      </c>
      <c r="AA223" s="33"/>
      <c r="AB223" s="33"/>
      <c r="AC223" s="8">
        <v>1500</v>
      </c>
      <c r="AD223" s="8"/>
      <c r="AE223" s="47">
        <f t="shared" si="12"/>
        <v>10.79136690647482</v>
      </c>
      <c r="AF223" s="1"/>
    </row>
    <row r="224" spans="1:32" ht="56.25">
      <c r="A224" s="13" t="s">
        <v>200</v>
      </c>
      <c r="B224" s="15" t="s">
        <v>12</v>
      </c>
      <c r="C224" s="15">
        <v>1</v>
      </c>
      <c r="D224" s="15">
        <v>961</v>
      </c>
      <c r="E224" s="15">
        <v>1288</v>
      </c>
      <c r="F224" s="16"/>
      <c r="G224" s="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33"/>
      <c r="S224" s="8"/>
      <c r="T224" s="8"/>
      <c r="U224" s="8"/>
      <c r="V224" s="8"/>
      <c r="W224" s="8"/>
      <c r="X224" s="8"/>
      <c r="Y224" s="8"/>
      <c r="Z224" s="33">
        <f>Z228+Z225</f>
        <v>13951960.16</v>
      </c>
      <c r="AA224" s="33"/>
      <c r="AB224" s="33"/>
      <c r="AC224" s="8"/>
      <c r="AD224" s="8"/>
      <c r="AE224" s="78">
        <f t="shared" si="12"/>
        <v>0</v>
      </c>
      <c r="AF224" s="1"/>
    </row>
    <row r="225" spans="1:32" ht="33.75">
      <c r="A225" s="13" t="s">
        <v>112</v>
      </c>
      <c r="B225" s="15" t="s">
        <v>12</v>
      </c>
      <c r="C225" s="15">
        <v>1</v>
      </c>
      <c r="D225" s="15">
        <v>961</v>
      </c>
      <c r="E225" s="15">
        <v>1288</v>
      </c>
      <c r="F225" s="16">
        <v>400</v>
      </c>
      <c r="G225" s="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33"/>
      <c r="S225" s="8"/>
      <c r="T225" s="8"/>
      <c r="U225" s="8"/>
      <c r="V225" s="8"/>
      <c r="W225" s="8"/>
      <c r="X225" s="8"/>
      <c r="Y225" s="8"/>
      <c r="Z225" s="33">
        <f>Z226</f>
        <v>13951960.16</v>
      </c>
      <c r="AA225" s="33"/>
      <c r="AB225" s="33"/>
      <c r="AC225" s="8"/>
      <c r="AD225" s="8"/>
      <c r="AE225" s="78">
        <f t="shared" si="12"/>
        <v>0</v>
      </c>
      <c r="AF225" s="1"/>
    </row>
    <row r="226" spans="1:32" ht="11.25">
      <c r="A226" s="13" t="s">
        <v>52</v>
      </c>
      <c r="B226" s="15" t="s">
        <v>12</v>
      </c>
      <c r="C226" s="15">
        <v>1</v>
      </c>
      <c r="D226" s="15">
        <v>961</v>
      </c>
      <c r="E226" s="15">
        <v>1288</v>
      </c>
      <c r="F226" s="16">
        <v>410</v>
      </c>
      <c r="G226" s="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33"/>
      <c r="S226" s="8"/>
      <c r="T226" s="8"/>
      <c r="U226" s="8"/>
      <c r="V226" s="8"/>
      <c r="W226" s="8"/>
      <c r="X226" s="8"/>
      <c r="Y226" s="8"/>
      <c r="Z226" s="33">
        <f>Z227</f>
        <v>13951960.16</v>
      </c>
      <c r="AA226" s="33"/>
      <c r="AB226" s="33"/>
      <c r="AC226" s="8"/>
      <c r="AD226" s="8"/>
      <c r="AE226" s="78">
        <f t="shared" si="12"/>
        <v>0</v>
      </c>
      <c r="AF226" s="1"/>
    </row>
    <row r="227" spans="1:32" ht="33.75">
      <c r="A227" s="13" t="s">
        <v>113</v>
      </c>
      <c r="B227" s="15" t="s">
        <v>12</v>
      </c>
      <c r="C227" s="15">
        <v>1</v>
      </c>
      <c r="D227" s="15">
        <v>961</v>
      </c>
      <c r="E227" s="15">
        <v>1288</v>
      </c>
      <c r="F227" s="16">
        <v>414</v>
      </c>
      <c r="G227" s="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33"/>
      <c r="S227" s="8"/>
      <c r="T227" s="8"/>
      <c r="U227" s="8"/>
      <c r="V227" s="8"/>
      <c r="W227" s="8"/>
      <c r="X227" s="8">
        <v>13951960.16</v>
      </c>
      <c r="Y227" s="8"/>
      <c r="Z227" s="33">
        <f>X227</f>
        <v>13951960.16</v>
      </c>
      <c r="AA227" s="33"/>
      <c r="AB227" s="33"/>
      <c r="AC227" s="8"/>
      <c r="AD227" s="8"/>
      <c r="AE227" s="78">
        <f t="shared" si="12"/>
        <v>0</v>
      </c>
      <c r="AF227" s="1"/>
    </row>
    <row r="228" spans="1:32" ht="11.25" hidden="1">
      <c r="A228" s="13" t="s">
        <v>21</v>
      </c>
      <c r="B228" s="15" t="s">
        <v>12</v>
      </c>
      <c r="C228" s="15">
        <v>1</v>
      </c>
      <c r="D228" s="15">
        <v>961</v>
      </c>
      <c r="E228" s="15">
        <v>1288</v>
      </c>
      <c r="F228" s="16">
        <v>800</v>
      </c>
      <c r="G228" s="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33"/>
      <c r="S228" s="8"/>
      <c r="T228" s="8"/>
      <c r="U228" s="8"/>
      <c r="V228" s="8"/>
      <c r="W228" s="8"/>
      <c r="X228" s="8"/>
      <c r="Y228" s="8"/>
      <c r="Z228" s="33">
        <f>Z229</f>
        <v>0</v>
      </c>
      <c r="AA228" s="33"/>
      <c r="AB228" s="33"/>
      <c r="AC228" s="8"/>
      <c r="AD228" s="8"/>
      <c r="AE228" s="47" t="e">
        <f t="shared" si="12"/>
        <v>#DIV/0!</v>
      </c>
      <c r="AF228" s="1"/>
    </row>
    <row r="229" spans="1:32" ht="11.25" hidden="1">
      <c r="A229" s="13" t="s">
        <v>201</v>
      </c>
      <c r="B229" s="15" t="s">
        <v>12</v>
      </c>
      <c r="C229" s="15">
        <v>1</v>
      </c>
      <c r="D229" s="15">
        <v>961</v>
      </c>
      <c r="E229" s="15">
        <v>1288</v>
      </c>
      <c r="F229" s="16">
        <v>830</v>
      </c>
      <c r="G229" s="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33"/>
      <c r="S229" s="8"/>
      <c r="T229" s="8"/>
      <c r="U229" s="8"/>
      <c r="V229" s="8"/>
      <c r="W229" s="8"/>
      <c r="X229" s="8"/>
      <c r="Y229" s="8"/>
      <c r="Z229" s="33">
        <f>Z230</f>
        <v>0</v>
      </c>
      <c r="AA229" s="33"/>
      <c r="AB229" s="33"/>
      <c r="AC229" s="8"/>
      <c r="AD229" s="8"/>
      <c r="AE229" s="47" t="e">
        <f t="shared" si="12"/>
        <v>#DIV/0!</v>
      </c>
      <c r="AF229" s="1"/>
    </row>
    <row r="230" spans="1:32" ht="101.25" hidden="1">
      <c r="A230" s="13" t="s">
        <v>199</v>
      </c>
      <c r="B230" s="15" t="s">
        <v>12</v>
      </c>
      <c r="C230" s="15">
        <v>1</v>
      </c>
      <c r="D230" s="15">
        <v>961</v>
      </c>
      <c r="E230" s="15">
        <v>1288</v>
      </c>
      <c r="F230" s="16">
        <v>831</v>
      </c>
      <c r="G230" s="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33"/>
      <c r="S230" s="8"/>
      <c r="T230" s="8"/>
      <c r="U230" s="8"/>
      <c r="V230" s="8"/>
      <c r="W230" s="8"/>
      <c r="X230" s="8">
        <v>0</v>
      </c>
      <c r="Y230" s="8"/>
      <c r="Z230" s="33">
        <f>X230</f>
        <v>0</v>
      </c>
      <c r="AA230" s="33"/>
      <c r="AB230" s="33"/>
      <c r="AC230" s="8"/>
      <c r="AD230" s="8"/>
      <c r="AE230" s="47" t="e">
        <f t="shared" si="12"/>
        <v>#DIV/0!</v>
      </c>
      <c r="AF230" s="1"/>
    </row>
    <row r="231" spans="1:32" ht="21">
      <c r="A231" s="18" t="s">
        <v>60</v>
      </c>
      <c r="B231" s="15"/>
      <c r="C231" s="15"/>
      <c r="D231" s="15">
        <v>921</v>
      </c>
      <c r="E231" s="15"/>
      <c r="F231" s="16"/>
      <c r="G231" s="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33"/>
      <c r="S231" s="8"/>
      <c r="T231" s="8"/>
      <c r="U231" s="8"/>
      <c r="V231" s="8"/>
      <c r="W231" s="8"/>
      <c r="X231" s="8"/>
      <c r="Y231" s="8"/>
      <c r="Z231" s="33">
        <f>Z232+Z236+Z240</f>
        <v>829257</v>
      </c>
      <c r="AA231" s="33">
        <f>AA232+AA236+AA240</f>
        <v>0</v>
      </c>
      <c r="AB231" s="33">
        <f>AB232+AB236+AB240</f>
        <v>0</v>
      </c>
      <c r="AC231" s="33">
        <f>AC232+AC236+AC240</f>
        <v>816820</v>
      </c>
      <c r="AD231" s="8"/>
      <c r="AE231" s="47">
        <f t="shared" si="12"/>
        <v>98.50022369422265</v>
      </c>
      <c r="AF231" s="1"/>
    </row>
    <row r="232" spans="1:32" ht="33.75">
      <c r="A232" s="26" t="s">
        <v>141</v>
      </c>
      <c r="B232" s="15" t="s">
        <v>12</v>
      </c>
      <c r="C232" s="15">
        <v>1</v>
      </c>
      <c r="D232" s="15">
        <v>921</v>
      </c>
      <c r="E232" s="15">
        <v>1291</v>
      </c>
      <c r="F232" s="16"/>
      <c r="G232" s="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33"/>
      <c r="S232" s="8"/>
      <c r="T232" s="8"/>
      <c r="U232" s="8"/>
      <c r="V232" s="8"/>
      <c r="W232" s="8"/>
      <c r="X232" s="8"/>
      <c r="Y232" s="8"/>
      <c r="Z232" s="33">
        <f>Z233</f>
        <v>12437</v>
      </c>
      <c r="AA232" s="33"/>
      <c r="AB232" s="33"/>
      <c r="AC232" s="8"/>
      <c r="AD232" s="8"/>
      <c r="AE232" s="78">
        <f t="shared" si="12"/>
        <v>0</v>
      </c>
      <c r="AF232" s="1"/>
    </row>
    <row r="233" spans="1:32" ht="33.75">
      <c r="A233" s="13" t="s">
        <v>80</v>
      </c>
      <c r="B233" s="15" t="s">
        <v>12</v>
      </c>
      <c r="C233" s="15">
        <v>1</v>
      </c>
      <c r="D233" s="15">
        <v>921</v>
      </c>
      <c r="E233" s="15">
        <v>1291</v>
      </c>
      <c r="F233" s="16">
        <v>600</v>
      </c>
      <c r="G233" s="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33"/>
      <c r="S233" s="8"/>
      <c r="T233" s="8"/>
      <c r="U233" s="8"/>
      <c r="V233" s="8"/>
      <c r="W233" s="8"/>
      <c r="X233" s="8"/>
      <c r="Y233" s="8"/>
      <c r="Z233" s="33">
        <f>Z234</f>
        <v>12437</v>
      </c>
      <c r="AA233" s="33"/>
      <c r="AB233" s="33"/>
      <c r="AC233" s="8"/>
      <c r="AD233" s="8"/>
      <c r="AE233" s="78">
        <f t="shared" si="12"/>
        <v>0</v>
      </c>
      <c r="AF233" s="1"/>
    </row>
    <row r="234" spans="1:32" ht="11.25">
      <c r="A234" s="13" t="s">
        <v>57</v>
      </c>
      <c r="B234" s="15" t="s">
        <v>12</v>
      </c>
      <c r="C234" s="15">
        <v>1</v>
      </c>
      <c r="D234" s="15">
        <v>921</v>
      </c>
      <c r="E234" s="15">
        <v>1291</v>
      </c>
      <c r="F234" s="16">
        <v>610</v>
      </c>
      <c r="G234" s="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33"/>
      <c r="S234" s="8"/>
      <c r="T234" s="8"/>
      <c r="U234" s="8"/>
      <c r="V234" s="8"/>
      <c r="W234" s="8"/>
      <c r="X234" s="8"/>
      <c r="Y234" s="8"/>
      <c r="Z234" s="33">
        <f>Z235</f>
        <v>12437</v>
      </c>
      <c r="AA234" s="33"/>
      <c r="AB234" s="33"/>
      <c r="AC234" s="8"/>
      <c r="AD234" s="8"/>
      <c r="AE234" s="78">
        <f t="shared" si="12"/>
        <v>0</v>
      </c>
      <c r="AF234" s="1"/>
    </row>
    <row r="235" spans="1:32" ht="22.5">
      <c r="A235" s="13" t="s">
        <v>106</v>
      </c>
      <c r="B235" s="15" t="s">
        <v>12</v>
      </c>
      <c r="C235" s="15">
        <v>1</v>
      </c>
      <c r="D235" s="15">
        <v>921</v>
      </c>
      <c r="E235" s="15">
        <v>1291</v>
      </c>
      <c r="F235" s="16">
        <v>612</v>
      </c>
      <c r="G235" s="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33"/>
      <c r="S235" s="8"/>
      <c r="T235" s="8"/>
      <c r="U235" s="8"/>
      <c r="V235" s="8"/>
      <c r="W235" s="8"/>
      <c r="X235" s="8">
        <v>12437</v>
      </c>
      <c r="Y235" s="8"/>
      <c r="Z235" s="33">
        <f>X235</f>
        <v>12437</v>
      </c>
      <c r="AA235" s="33"/>
      <c r="AB235" s="33"/>
      <c r="AC235" s="8"/>
      <c r="AD235" s="8"/>
      <c r="AE235" s="78">
        <f t="shared" si="12"/>
        <v>0</v>
      </c>
      <c r="AF235" s="1"/>
    </row>
    <row r="236" spans="1:32" ht="45">
      <c r="A236" s="69" t="s">
        <v>203</v>
      </c>
      <c r="B236" s="15" t="s">
        <v>12</v>
      </c>
      <c r="C236" s="15">
        <v>1</v>
      </c>
      <c r="D236" s="15">
        <v>921</v>
      </c>
      <c r="E236" s="15">
        <v>1764</v>
      </c>
      <c r="F236" s="16"/>
      <c r="G236" s="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33"/>
      <c r="S236" s="8"/>
      <c r="T236" s="8"/>
      <c r="U236" s="8"/>
      <c r="V236" s="8"/>
      <c r="W236" s="8"/>
      <c r="X236" s="8"/>
      <c r="Y236" s="8"/>
      <c r="Z236" s="33">
        <f>Z237</f>
        <v>29020</v>
      </c>
      <c r="AA236" s="33">
        <f>AA237</f>
        <v>0</v>
      </c>
      <c r="AB236" s="33">
        <f>AB237</f>
        <v>0</v>
      </c>
      <c r="AC236" s="33">
        <f>AC237</f>
        <v>29020</v>
      </c>
      <c r="AD236" s="8"/>
      <c r="AE236" s="47">
        <f t="shared" si="12"/>
        <v>100</v>
      </c>
      <c r="AF236" s="1"/>
    </row>
    <row r="237" spans="1:32" ht="33.75">
      <c r="A237" s="13" t="s">
        <v>80</v>
      </c>
      <c r="B237" s="15" t="s">
        <v>12</v>
      </c>
      <c r="C237" s="15">
        <v>1</v>
      </c>
      <c r="D237" s="15">
        <v>921</v>
      </c>
      <c r="E237" s="15">
        <v>1764</v>
      </c>
      <c r="F237" s="16">
        <v>600</v>
      </c>
      <c r="G237" s="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33"/>
      <c r="S237" s="8"/>
      <c r="T237" s="8"/>
      <c r="U237" s="8"/>
      <c r="V237" s="8"/>
      <c r="W237" s="8"/>
      <c r="X237" s="8"/>
      <c r="Y237" s="8"/>
      <c r="Z237" s="33">
        <f>Z238</f>
        <v>29020</v>
      </c>
      <c r="AA237" s="33"/>
      <c r="AB237" s="33"/>
      <c r="AC237" s="33">
        <f>AC238</f>
        <v>29020</v>
      </c>
      <c r="AD237" s="8"/>
      <c r="AE237" s="47">
        <f t="shared" si="12"/>
        <v>100</v>
      </c>
      <c r="AF237" s="1"/>
    </row>
    <row r="238" spans="1:32" ht="11.25">
      <c r="A238" s="13" t="s">
        <v>57</v>
      </c>
      <c r="B238" s="15" t="s">
        <v>12</v>
      </c>
      <c r="C238" s="15">
        <v>1</v>
      </c>
      <c r="D238" s="15">
        <v>921</v>
      </c>
      <c r="E238" s="15">
        <v>1764</v>
      </c>
      <c r="F238" s="16">
        <v>610</v>
      </c>
      <c r="G238" s="8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33"/>
      <c r="S238" s="8"/>
      <c r="T238" s="8"/>
      <c r="U238" s="8"/>
      <c r="V238" s="8"/>
      <c r="W238" s="8"/>
      <c r="X238" s="8"/>
      <c r="Y238" s="8"/>
      <c r="Z238" s="33">
        <f>Z239</f>
        <v>29020</v>
      </c>
      <c r="AA238" s="33"/>
      <c r="AB238" s="33"/>
      <c r="AC238" s="33">
        <f>AC239</f>
        <v>29020</v>
      </c>
      <c r="AD238" s="8"/>
      <c r="AE238" s="47">
        <f t="shared" si="12"/>
        <v>100</v>
      </c>
      <c r="AF238" s="1"/>
    </row>
    <row r="239" spans="1:32" ht="22.5">
      <c r="A239" s="13" t="s">
        <v>106</v>
      </c>
      <c r="B239" s="15" t="s">
        <v>12</v>
      </c>
      <c r="C239" s="15">
        <v>1</v>
      </c>
      <c r="D239" s="15">
        <v>921</v>
      </c>
      <c r="E239" s="15">
        <v>1764</v>
      </c>
      <c r="F239" s="16">
        <v>612</v>
      </c>
      <c r="G239" s="8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33"/>
      <c r="S239" s="8"/>
      <c r="T239" s="8"/>
      <c r="U239" s="8"/>
      <c r="V239" s="8"/>
      <c r="W239" s="8"/>
      <c r="X239" s="8"/>
      <c r="Y239" s="8">
        <v>29020</v>
      </c>
      <c r="Z239" s="33">
        <f>Y239</f>
        <v>29020</v>
      </c>
      <c r="AA239" s="33"/>
      <c r="AB239" s="33"/>
      <c r="AC239" s="8">
        <v>29020</v>
      </c>
      <c r="AD239" s="8"/>
      <c r="AE239" s="47">
        <f t="shared" si="12"/>
        <v>100</v>
      </c>
      <c r="AF239" s="1"/>
    </row>
    <row r="240" spans="1:32" ht="90">
      <c r="A240" s="69" t="s">
        <v>204</v>
      </c>
      <c r="B240" s="15" t="s">
        <v>12</v>
      </c>
      <c r="C240" s="15">
        <v>1</v>
      </c>
      <c r="D240" s="15">
        <v>921</v>
      </c>
      <c r="E240" s="15">
        <v>5127</v>
      </c>
      <c r="F240" s="16"/>
      <c r="G240" s="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33"/>
      <c r="S240" s="8"/>
      <c r="T240" s="8"/>
      <c r="U240" s="8"/>
      <c r="V240" s="8"/>
      <c r="W240" s="8"/>
      <c r="X240" s="8"/>
      <c r="Y240" s="8"/>
      <c r="Z240" s="33">
        <f>Z241</f>
        <v>787800</v>
      </c>
      <c r="AA240" s="33">
        <f>AA241</f>
        <v>0</v>
      </c>
      <c r="AB240" s="33">
        <f>AB241</f>
        <v>0</v>
      </c>
      <c r="AC240" s="33">
        <f>AC241</f>
        <v>787800</v>
      </c>
      <c r="AD240" s="8"/>
      <c r="AE240" s="47">
        <f t="shared" si="12"/>
        <v>100</v>
      </c>
      <c r="AF240" s="1"/>
    </row>
    <row r="241" spans="1:32" ht="33.75">
      <c r="A241" s="13" t="s">
        <v>80</v>
      </c>
      <c r="B241" s="15" t="s">
        <v>12</v>
      </c>
      <c r="C241" s="15">
        <v>1</v>
      </c>
      <c r="D241" s="15">
        <v>921</v>
      </c>
      <c r="E241" s="15">
        <v>5127</v>
      </c>
      <c r="F241" s="16">
        <v>600</v>
      </c>
      <c r="G241" s="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33"/>
      <c r="S241" s="8"/>
      <c r="T241" s="8"/>
      <c r="U241" s="8"/>
      <c r="V241" s="8"/>
      <c r="W241" s="8"/>
      <c r="X241" s="8"/>
      <c r="Y241" s="8"/>
      <c r="Z241" s="33">
        <f>Z242</f>
        <v>787800</v>
      </c>
      <c r="AA241" s="33"/>
      <c r="AB241" s="33"/>
      <c r="AC241" s="33">
        <f>AC242</f>
        <v>787800</v>
      </c>
      <c r="AD241" s="8"/>
      <c r="AE241" s="47">
        <f t="shared" si="12"/>
        <v>100</v>
      </c>
      <c r="AF241" s="1"/>
    </row>
    <row r="242" spans="1:32" ht="11.25">
      <c r="A242" s="13" t="s">
        <v>57</v>
      </c>
      <c r="B242" s="15" t="s">
        <v>12</v>
      </c>
      <c r="C242" s="15">
        <v>1</v>
      </c>
      <c r="D242" s="15">
        <v>921</v>
      </c>
      <c r="E242" s="15">
        <v>5127</v>
      </c>
      <c r="F242" s="16">
        <v>610</v>
      </c>
      <c r="G242" s="8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33"/>
      <c r="S242" s="8"/>
      <c r="T242" s="8"/>
      <c r="U242" s="8"/>
      <c r="V242" s="8"/>
      <c r="W242" s="8"/>
      <c r="X242" s="8"/>
      <c r="Y242" s="8"/>
      <c r="Z242" s="33">
        <f>Z243</f>
        <v>787800</v>
      </c>
      <c r="AA242" s="33"/>
      <c r="AB242" s="33"/>
      <c r="AC242" s="33">
        <f>AC243</f>
        <v>787800</v>
      </c>
      <c r="AD242" s="8"/>
      <c r="AE242" s="47">
        <f t="shared" si="12"/>
        <v>100</v>
      </c>
      <c r="AF242" s="1"/>
    </row>
    <row r="243" spans="1:32" ht="22.5">
      <c r="A243" s="13" t="s">
        <v>106</v>
      </c>
      <c r="B243" s="15" t="s">
        <v>12</v>
      </c>
      <c r="C243" s="15">
        <v>1</v>
      </c>
      <c r="D243" s="15">
        <v>921</v>
      </c>
      <c r="E243" s="15">
        <v>5127</v>
      </c>
      <c r="F243" s="16">
        <v>612</v>
      </c>
      <c r="G243" s="8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33"/>
      <c r="S243" s="8"/>
      <c r="T243" s="8"/>
      <c r="U243" s="8"/>
      <c r="V243" s="8"/>
      <c r="W243" s="8"/>
      <c r="X243" s="8"/>
      <c r="Y243" s="8">
        <v>787800</v>
      </c>
      <c r="Z243" s="33">
        <f>Y243</f>
        <v>787800</v>
      </c>
      <c r="AA243" s="33"/>
      <c r="AB243" s="33"/>
      <c r="AC243" s="8">
        <v>787800</v>
      </c>
      <c r="AD243" s="8"/>
      <c r="AE243" s="47">
        <f t="shared" si="12"/>
        <v>100</v>
      </c>
      <c r="AF243" s="1"/>
    </row>
    <row r="244" spans="1:32" ht="45">
      <c r="A244" s="13" t="s">
        <v>215</v>
      </c>
      <c r="B244" s="15" t="s">
        <v>12</v>
      </c>
      <c r="C244" s="15">
        <v>2</v>
      </c>
      <c r="D244" s="15"/>
      <c r="E244" s="15"/>
      <c r="F244" s="16"/>
      <c r="G244" s="8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33"/>
      <c r="S244" s="8"/>
      <c r="T244" s="8"/>
      <c r="U244" s="8"/>
      <c r="V244" s="8"/>
      <c r="W244" s="8"/>
      <c r="X244" s="8"/>
      <c r="Y244" s="8"/>
      <c r="Z244" s="33">
        <f>Z245</f>
        <v>15128747.7</v>
      </c>
      <c r="AA244" s="33"/>
      <c r="AB244" s="33"/>
      <c r="AC244" s="8"/>
      <c r="AD244" s="8"/>
      <c r="AE244" s="47"/>
      <c r="AF244" s="1"/>
    </row>
    <row r="245" spans="1:32" ht="11.25">
      <c r="A245" s="22" t="s">
        <v>48</v>
      </c>
      <c r="B245" s="15" t="s">
        <v>12</v>
      </c>
      <c r="C245" s="15">
        <v>2</v>
      </c>
      <c r="D245" s="15">
        <v>902</v>
      </c>
      <c r="E245" s="15"/>
      <c r="F245" s="16"/>
      <c r="G245" s="8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33"/>
      <c r="S245" s="8"/>
      <c r="T245" s="8"/>
      <c r="U245" s="8"/>
      <c r="V245" s="8"/>
      <c r="W245" s="8"/>
      <c r="X245" s="8"/>
      <c r="Y245" s="8"/>
      <c r="Z245" s="33">
        <f>Z246</f>
        <v>15128747.7</v>
      </c>
      <c r="AA245" s="33"/>
      <c r="AB245" s="33"/>
      <c r="AC245" s="8"/>
      <c r="AD245" s="8"/>
      <c r="AE245" s="47"/>
      <c r="AF245" s="1"/>
    </row>
    <row r="246" spans="1:32" ht="11.25">
      <c r="A246" s="13" t="s">
        <v>176</v>
      </c>
      <c r="B246" s="15" t="s">
        <v>12</v>
      </c>
      <c r="C246" s="15">
        <v>2</v>
      </c>
      <c r="D246" s="15">
        <v>902</v>
      </c>
      <c r="E246" s="15">
        <v>1022</v>
      </c>
      <c r="F246" s="16"/>
      <c r="G246" s="8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33"/>
      <c r="S246" s="8"/>
      <c r="T246" s="8"/>
      <c r="U246" s="8"/>
      <c r="V246" s="8"/>
      <c r="W246" s="8"/>
      <c r="X246" s="8"/>
      <c r="Y246" s="8"/>
      <c r="Z246" s="33">
        <f>Z247+Z250</f>
        <v>15128747.7</v>
      </c>
      <c r="AA246" s="33"/>
      <c r="AB246" s="33"/>
      <c r="AC246" s="8"/>
      <c r="AD246" s="8"/>
      <c r="AE246" s="78">
        <f t="shared" si="12"/>
        <v>0</v>
      </c>
      <c r="AF246" s="1"/>
    </row>
    <row r="247" spans="1:32" ht="22.5">
      <c r="A247" s="13" t="s">
        <v>17</v>
      </c>
      <c r="B247" s="15" t="s">
        <v>12</v>
      </c>
      <c r="C247" s="15">
        <v>2</v>
      </c>
      <c r="D247" s="15">
        <v>902</v>
      </c>
      <c r="E247" s="15">
        <v>1022</v>
      </c>
      <c r="F247" s="16">
        <v>200</v>
      </c>
      <c r="G247" s="8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33"/>
      <c r="S247" s="8"/>
      <c r="T247" s="8"/>
      <c r="U247" s="8"/>
      <c r="V247" s="8"/>
      <c r="W247" s="8"/>
      <c r="X247" s="8"/>
      <c r="Y247" s="8"/>
      <c r="Z247" s="33">
        <f>Z248+Z249</f>
        <v>7320623.85</v>
      </c>
      <c r="AA247" s="33"/>
      <c r="AB247" s="33"/>
      <c r="AC247" s="8"/>
      <c r="AD247" s="8"/>
      <c r="AE247" s="78">
        <f t="shared" si="12"/>
        <v>0</v>
      </c>
      <c r="AF247" s="1"/>
    </row>
    <row r="248" spans="1:32" ht="33.75" hidden="1">
      <c r="A248" s="13" t="s">
        <v>19</v>
      </c>
      <c r="B248" s="15" t="s">
        <v>12</v>
      </c>
      <c r="C248" s="15">
        <v>2</v>
      </c>
      <c r="D248" s="15">
        <v>902</v>
      </c>
      <c r="E248" s="15">
        <v>1022</v>
      </c>
      <c r="F248" s="16">
        <v>240</v>
      </c>
      <c r="G248" s="8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33"/>
      <c r="S248" s="8"/>
      <c r="T248" s="8">
        <v>7158123.85</v>
      </c>
      <c r="U248" s="8">
        <v>-7158123.85</v>
      </c>
      <c r="V248" s="8"/>
      <c r="W248" s="8"/>
      <c r="X248" s="8"/>
      <c r="Y248" s="8"/>
      <c r="Z248" s="33">
        <f>T248+U248</f>
        <v>0</v>
      </c>
      <c r="AA248" s="33"/>
      <c r="AB248" s="33"/>
      <c r="AC248" s="8"/>
      <c r="AD248" s="8"/>
      <c r="AE248" s="78" t="e">
        <f t="shared" si="12"/>
        <v>#DIV/0!</v>
      </c>
      <c r="AF248" s="1"/>
    </row>
    <row r="249" spans="1:32" ht="22.5">
      <c r="A249" s="13" t="s">
        <v>179</v>
      </c>
      <c r="B249" s="15" t="s">
        <v>12</v>
      </c>
      <c r="C249" s="15">
        <v>2</v>
      </c>
      <c r="D249" s="15">
        <v>902</v>
      </c>
      <c r="E249" s="15">
        <v>1022</v>
      </c>
      <c r="F249" s="16">
        <v>244</v>
      </c>
      <c r="G249" s="8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33"/>
      <c r="S249" s="8"/>
      <c r="T249" s="8"/>
      <c r="U249" s="8">
        <v>7158123.85</v>
      </c>
      <c r="V249" s="8"/>
      <c r="W249" s="8"/>
      <c r="X249" s="8">
        <v>162500</v>
      </c>
      <c r="Y249" s="8"/>
      <c r="Z249" s="33">
        <f>U249+X249</f>
        <v>7320623.85</v>
      </c>
      <c r="AA249" s="33"/>
      <c r="AB249" s="33"/>
      <c r="AC249" s="8"/>
      <c r="AD249" s="8"/>
      <c r="AE249" s="78">
        <f t="shared" si="12"/>
        <v>0</v>
      </c>
      <c r="AF249" s="1"/>
    </row>
    <row r="250" spans="1:32" ht="33.75">
      <c r="A250" s="66" t="s">
        <v>183</v>
      </c>
      <c r="B250" s="15" t="s">
        <v>12</v>
      </c>
      <c r="C250" s="15">
        <v>2</v>
      </c>
      <c r="D250" s="15">
        <v>902</v>
      </c>
      <c r="E250" s="15">
        <v>1864</v>
      </c>
      <c r="F250" s="16"/>
      <c r="G250" s="8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33"/>
      <c r="S250" s="8"/>
      <c r="T250" s="8"/>
      <c r="U250" s="8"/>
      <c r="V250" s="8"/>
      <c r="W250" s="8"/>
      <c r="X250" s="8"/>
      <c r="Y250" s="8"/>
      <c r="Z250" s="33">
        <f>Z251</f>
        <v>7808123.85</v>
      </c>
      <c r="AA250" s="33"/>
      <c r="AB250" s="33"/>
      <c r="AC250" s="8"/>
      <c r="AD250" s="8"/>
      <c r="AE250" s="78">
        <f t="shared" si="12"/>
        <v>0</v>
      </c>
      <c r="AF250" s="1"/>
    </row>
    <row r="251" spans="1:32" ht="22.5">
      <c r="A251" s="13" t="s">
        <v>17</v>
      </c>
      <c r="B251" s="15" t="s">
        <v>12</v>
      </c>
      <c r="C251" s="15">
        <v>2</v>
      </c>
      <c r="D251" s="15">
        <v>902</v>
      </c>
      <c r="E251" s="15">
        <v>1864</v>
      </c>
      <c r="F251" s="16">
        <v>200</v>
      </c>
      <c r="G251" s="8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33"/>
      <c r="S251" s="8"/>
      <c r="T251" s="8"/>
      <c r="U251" s="8"/>
      <c r="V251" s="8"/>
      <c r="W251" s="8"/>
      <c r="X251" s="8"/>
      <c r="Y251" s="8"/>
      <c r="Z251" s="33">
        <f>Z252</f>
        <v>7808123.85</v>
      </c>
      <c r="AA251" s="33"/>
      <c r="AB251" s="33"/>
      <c r="AC251" s="8"/>
      <c r="AD251" s="8"/>
      <c r="AE251" s="78">
        <f t="shared" si="12"/>
        <v>0</v>
      </c>
      <c r="AF251" s="1"/>
    </row>
    <row r="252" spans="1:32" ht="22.5">
      <c r="A252" s="13" t="s">
        <v>179</v>
      </c>
      <c r="B252" s="15" t="s">
        <v>12</v>
      </c>
      <c r="C252" s="15">
        <v>2</v>
      </c>
      <c r="D252" s="15">
        <v>902</v>
      </c>
      <c r="E252" s="15">
        <v>1864</v>
      </c>
      <c r="F252" s="16">
        <v>244</v>
      </c>
      <c r="G252" s="8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33"/>
      <c r="S252" s="8"/>
      <c r="T252" s="8"/>
      <c r="U252" s="8"/>
      <c r="V252" s="8">
        <v>7158123.85</v>
      </c>
      <c r="W252" s="8"/>
      <c r="X252" s="8">
        <v>650000</v>
      </c>
      <c r="Y252" s="8"/>
      <c r="Z252" s="33">
        <f>V252+X252</f>
        <v>7808123.85</v>
      </c>
      <c r="AA252" s="33"/>
      <c r="AB252" s="33"/>
      <c r="AC252" s="8"/>
      <c r="AD252" s="8"/>
      <c r="AE252" s="78">
        <f t="shared" si="12"/>
        <v>0</v>
      </c>
      <c r="AF252" s="1"/>
    </row>
    <row r="253" spans="1:32" ht="42">
      <c r="A253" s="28" t="s">
        <v>132</v>
      </c>
      <c r="B253" s="19" t="s">
        <v>12</v>
      </c>
      <c r="C253" s="19">
        <v>3</v>
      </c>
      <c r="D253" s="19"/>
      <c r="E253" s="29"/>
      <c r="F253" s="20"/>
      <c r="G253" s="21" t="e">
        <f>G254</f>
        <v>#REF!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47">
        <f>R254</f>
        <v>10859285</v>
      </c>
      <c r="S253" s="21"/>
      <c r="T253" s="21"/>
      <c r="U253" s="21"/>
      <c r="V253" s="21"/>
      <c r="W253" s="21"/>
      <c r="X253" s="21"/>
      <c r="Y253" s="21"/>
      <c r="Z253" s="47">
        <f>Z254</f>
        <v>11016052</v>
      </c>
      <c r="AA253" s="47">
        <f>AA254</f>
        <v>0</v>
      </c>
      <c r="AB253" s="47">
        <f>AB254</f>
        <v>0</v>
      </c>
      <c r="AC253" s="47">
        <f>AC254</f>
        <v>4643315.12</v>
      </c>
      <c r="AD253" s="47"/>
      <c r="AE253" s="47">
        <f t="shared" si="12"/>
        <v>42.150446639140775</v>
      </c>
      <c r="AF253" s="1"/>
    </row>
    <row r="254" spans="1:32" ht="11.25">
      <c r="A254" s="17" t="s">
        <v>48</v>
      </c>
      <c r="B254" s="15" t="s">
        <v>12</v>
      </c>
      <c r="C254" s="15">
        <v>3</v>
      </c>
      <c r="D254" s="15">
        <v>902</v>
      </c>
      <c r="E254" s="27"/>
      <c r="F254" s="16"/>
      <c r="G254" s="8" t="e">
        <f>#REF!+G258+#REF!+#REF!</f>
        <v>#REF!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33">
        <f>R258</f>
        <v>10859285</v>
      </c>
      <c r="S254" s="8"/>
      <c r="T254" s="8"/>
      <c r="U254" s="8"/>
      <c r="V254" s="8"/>
      <c r="W254" s="8"/>
      <c r="X254" s="8"/>
      <c r="Y254" s="8"/>
      <c r="Z254" s="33">
        <f>Z258+Z255+Z277</f>
        <v>11016052</v>
      </c>
      <c r="AA254" s="33">
        <f>AA258+AA255+AA277</f>
        <v>0</v>
      </c>
      <c r="AB254" s="33">
        <f>AB258+AB255+AB277</f>
        <v>0</v>
      </c>
      <c r="AC254" s="33">
        <f>AC258+AC255+AC277</f>
        <v>4643315.12</v>
      </c>
      <c r="AD254" s="33"/>
      <c r="AE254" s="47">
        <f t="shared" si="12"/>
        <v>42.150446639140775</v>
      </c>
      <c r="AF254" s="1"/>
    </row>
    <row r="255" spans="1:32" ht="56.25">
      <c r="A255" s="66" t="s">
        <v>184</v>
      </c>
      <c r="B255" s="15" t="s">
        <v>12</v>
      </c>
      <c r="C255" s="15">
        <v>3</v>
      </c>
      <c r="D255" s="15">
        <v>902</v>
      </c>
      <c r="E255" s="27">
        <v>1200</v>
      </c>
      <c r="F255" s="16"/>
      <c r="G255" s="8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33"/>
      <c r="S255" s="8"/>
      <c r="T255" s="8"/>
      <c r="U255" s="8"/>
      <c r="V255" s="8"/>
      <c r="W255" s="8"/>
      <c r="X255" s="8"/>
      <c r="Y255" s="8"/>
      <c r="Z255" s="33">
        <f>Z256</f>
        <v>67540</v>
      </c>
      <c r="AA255" s="33">
        <f>AA256</f>
        <v>0</v>
      </c>
      <c r="AB255" s="33">
        <f>AB256</f>
        <v>0</v>
      </c>
      <c r="AC255" s="33">
        <f>AC256</f>
        <v>67540</v>
      </c>
      <c r="AD255" s="33"/>
      <c r="AE255" s="47">
        <f t="shared" si="12"/>
        <v>100</v>
      </c>
      <c r="AF255" s="1"/>
    </row>
    <row r="256" spans="1:32" ht="22.5">
      <c r="A256" s="13" t="s">
        <v>17</v>
      </c>
      <c r="B256" s="15" t="s">
        <v>12</v>
      </c>
      <c r="C256" s="15">
        <v>3</v>
      </c>
      <c r="D256" s="15">
        <v>902</v>
      </c>
      <c r="E256" s="27">
        <v>1200</v>
      </c>
      <c r="F256" s="16">
        <v>200</v>
      </c>
      <c r="G256" s="8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33"/>
      <c r="S256" s="8"/>
      <c r="T256" s="8"/>
      <c r="U256" s="8"/>
      <c r="V256" s="8"/>
      <c r="W256" s="8"/>
      <c r="X256" s="8"/>
      <c r="Y256" s="8"/>
      <c r="Z256" s="33">
        <f>Z257</f>
        <v>67540</v>
      </c>
      <c r="AA256" s="33"/>
      <c r="AB256" s="33"/>
      <c r="AC256" s="33">
        <f>AC257</f>
        <v>67540</v>
      </c>
      <c r="AD256" s="33"/>
      <c r="AE256" s="47">
        <f t="shared" si="12"/>
        <v>100</v>
      </c>
      <c r="AF256" s="1"/>
    </row>
    <row r="257" spans="1:32" ht="22.5">
      <c r="A257" s="13" t="s">
        <v>179</v>
      </c>
      <c r="B257" s="15" t="s">
        <v>12</v>
      </c>
      <c r="C257" s="15">
        <v>3</v>
      </c>
      <c r="D257" s="15">
        <v>902</v>
      </c>
      <c r="E257" s="27">
        <v>1200</v>
      </c>
      <c r="F257" s="16">
        <v>244</v>
      </c>
      <c r="G257" s="8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33"/>
      <c r="S257" s="8"/>
      <c r="T257" s="8"/>
      <c r="U257" s="8"/>
      <c r="V257" s="8">
        <v>45840</v>
      </c>
      <c r="W257" s="8"/>
      <c r="X257" s="8">
        <v>21700</v>
      </c>
      <c r="Y257" s="8"/>
      <c r="Z257" s="33">
        <f>V257+X257</f>
        <v>67540</v>
      </c>
      <c r="AA257" s="33"/>
      <c r="AB257" s="33"/>
      <c r="AC257" s="33">
        <v>67540</v>
      </c>
      <c r="AD257" s="33"/>
      <c r="AE257" s="47">
        <f t="shared" si="12"/>
        <v>100</v>
      </c>
      <c r="AF257" s="1"/>
    </row>
    <row r="258" spans="1:32" ht="67.5">
      <c r="A258" s="3" t="s">
        <v>32</v>
      </c>
      <c r="B258" s="15" t="s">
        <v>12</v>
      </c>
      <c r="C258" s="15">
        <v>3</v>
      </c>
      <c r="D258" s="15">
        <v>902</v>
      </c>
      <c r="E258" s="15">
        <v>1201</v>
      </c>
      <c r="F258" s="25"/>
      <c r="G258" s="8">
        <f>G259+G263+G266</f>
        <v>9184560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33">
        <f>R259+R263+R266</f>
        <v>10859285</v>
      </c>
      <c r="S258" s="8"/>
      <c r="T258" s="8"/>
      <c r="U258" s="8"/>
      <c r="V258" s="8"/>
      <c r="W258" s="8"/>
      <c r="X258" s="8"/>
      <c r="Y258" s="8"/>
      <c r="Z258" s="33">
        <f>Z259+Z263+Z266</f>
        <v>10897512</v>
      </c>
      <c r="AA258" s="33">
        <f>AA259+AA263+AA266</f>
        <v>0</v>
      </c>
      <c r="AB258" s="33">
        <f>AB259+AB263+AB266</f>
        <v>0</v>
      </c>
      <c r="AC258" s="33">
        <f>AC259+AC263+AC266</f>
        <v>4524775.12</v>
      </c>
      <c r="AD258" s="33"/>
      <c r="AE258" s="47">
        <f t="shared" si="12"/>
        <v>41.521175842706114</v>
      </c>
      <c r="AF258" s="1"/>
    </row>
    <row r="259" spans="1:32" ht="67.5">
      <c r="A259" s="3" t="s">
        <v>13</v>
      </c>
      <c r="B259" s="15" t="s">
        <v>12</v>
      </c>
      <c r="C259" s="15">
        <v>3</v>
      </c>
      <c r="D259" s="15">
        <v>902</v>
      </c>
      <c r="E259" s="15">
        <v>1201</v>
      </c>
      <c r="F259" s="16" t="s">
        <v>14</v>
      </c>
      <c r="G259" s="8">
        <f>G260</f>
        <v>7769048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33">
        <f>R260+R262</f>
        <v>9607615</v>
      </c>
      <c r="S259" s="8"/>
      <c r="T259" s="8"/>
      <c r="U259" s="8"/>
      <c r="V259" s="8"/>
      <c r="W259" s="8"/>
      <c r="X259" s="8"/>
      <c r="Y259" s="8"/>
      <c r="Z259" s="33">
        <f>Z260+Z262</f>
        <v>9622082</v>
      </c>
      <c r="AA259" s="33"/>
      <c r="AB259" s="33"/>
      <c r="AC259" s="33">
        <f>AC260+AC262</f>
        <v>3910261</v>
      </c>
      <c r="AD259" s="33"/>
      <c r="AE259" s="47">
        <f t="shared" si="12"/>
        <v>40.63840861052733</v>
      </c>
      <c r="AF259" s="1"/>
    </row>
    <row r="260" spans="1:32" ht="22.5">
      <c r="A260" s="6" t="s">
        <v>30</v>
      </c>
      <c r="B260" s="15" t="s">
        <v>12</v>
      </c>
      <c r="C260" s="15">
        <v>3</v>
      </c>
      <c r="D260" s="15">
        <v>902</v>
      </c>
      <c r="E260" s="15">
        <v>1201</v>
      </c>
      <c r="F260" s="16" t="s">
        <v>31</v>
      </c>
      <c r="G260" s="8">
        <f>G261</f>
        <v>7769048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33">
        <f>R261</f>
        <v>9607015</v>
      </c>
      <c r="S260" s="8"/>
      <c r="T260" s="8"/>
      <c r="U260" s="8"/>
      <c r="V260" s="8"/>
      <c r="W260" s="8"/>
      <c r="X260" s="8"/>
      <c r="Y260" s="8"/>
      <c r="Z260" s="33">
        <f>Z261</f>
        <v>9621482</v>
      </c>
      <c r="AA260" s="33"/>
      <c r="AB260" s="33"/>
      <c r="AC260" s="33">
        <f>AC261</f>
        <v>3910011</v>
      </c>
      <c r="AD260" s="33"/>
      <c r="AE260" s="47">
        <f t="shared" si="12"/>
        <v>40.638344487886584</v>
      </c>
      <c r="AF260" s="1"/>
    </row>
    <row r="261" spans="1:32" ht="33.75">
      <c r="A261" s="3" t="s">
        <v>79</v>
      </c>
      <c r="B261" s="15" t="s">
        <v>12</v>
      </c>
      <c r="C261" s="15">
        <v>3</v>
      </c>
      <c r="D261" s="15">
        <v>902</v>
      </c>
      <c r="E261" s="15">
        <v>1201</v>
      </c>
      <c r="F261" s="16">
        <v>111</v>
      </c>
      <c r="G261" s="8">
        <v>7769048</v>
      </c>
      <c r="H261" s="2"/>
      <c r="I261" s="2"/>
      <c r="J261" s="2"/>
      <c r="K261" s="2"/>
      <c r="L261" s="2"/>
      <c r="M261" s="2"/>
      <c r="N261" s="2"/>
      <c r="O261" s="2"/>
      <c r="P261" s="2"/>
      <c r="Q261" s="2">
        <v>-1200</v>
      </c>
      <c r="R261" s="33">
        <v>9607015</v>
      </c>
      <c r="S261" s="8"/>
      <c r="T261" s="8"/>
      <c r="U261" s="8"/>
      <c r="V261" s="8"/>
      <c r="W261" s="8">
        <v>200000</v>
      </c>
      <c r="X261" s="8">
        <v>-185533</v>
      </c>
      <c r="Y261" s="8"/>
      <c r="Z261" s="33">
        <f>R261+S261+W261+X261</f>
        <v>9621482</v>
      </c>
      <c r="AA261" s="33"/>
      <c r="AB261" s="33"/>
      <c r="AC261" s="62">
        <v>3910011</v>
      </c>
      <c r="AD261" s="21"/>
      <c r="AE261" s="47">
        <f t="shared" si="12"/>
        <v>40.638344487886584</v>
      </c>
      <c r="AF261" s="1"/>
    </row>
    <row r="262" spans="1:32" ht="33.75">
      <c r="A262" s="3" t="s">
        <v>65</v>
      </c>
      <c r="B262" s="15" t="s">
        <v>12</v>
      </c>
      <c r="C262" s="15">
        <v>3</v>
      </c>
      <c r="D262" s="15">
        <v>902</v>
      </c>
      <c r="E262" s="15">
        <v>1201</v>
      </c>
      <c r="F262" s="16">
        <v>122</v>
      </c>
      <c r="G262" s="8"/>
      <c r="H262" s="2"/>
      <c r="I262" s="2"/>
      <c r="J262" s="2"/>
      <c r="K262" s="2"/>
      <c r="L262" s="2"/>
      <c r="M262" s="2"/>
      <c r="N262" s="2"/>
      <c r="O262" s="2"/>
      <c r="P262" s="2"/>
      <c r="Q262" s="2">
        <v>1200</v>
      </c>
      <c r="R262" s="33">
        <v>600</v>
      </c>
      <c r="S262" s="8"/>
      <c r="T262" s="8"/>
      <c r="U262" s="8"/>
      <c r="V262" s="8"/>
      <c r="W262" s="8"/>
      <c r="X262" s="8"/>
      <c r="Y262" s="8"/>
      <c r="Z262" s="33">
        <f>R262+S262</f>
        <v>600</v>
      </c>
      <c r="AA262" s="33"/>
      <c r="AB262" s="33"/>
      <c r="AC262" s="62">
        <v>250</v>
      </c>
      <c r="AD262" s="21"/>
      <c r="AE262" s="47">
        <f t="shared" si="12"/>
        <v>41.66666666666667</v>
      </c>
      <c r="AF262" s="1"/>
    </row>
    <row r="263" spans="1:32" ht="22.5">
      <c r="A263" s="3" t="s">
        <v>17</v>
      </c>
      <c r="B263" s="15" t="s">
        <v>12</v>
      </c>
      <c r="C263" s="15">
        <v>3</v>
      </c>
      <c r="D263" s="15">
        <v>902</v>
      </c>
      <c r="E263" s="15">
        <v>1201</v>
      </c>
      <c r="F263" s="16" t="s">
        <v>18</v>
      </c>
      <c r="G263" s="8">
        <f>G264</f>
        <v>1380812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33">
        <f>R264</f>
        <v>1222364</v>
      </c>
      <c r="S263" s="8"/>
      <c r="T263" s="8"/>
      <c r="U263" s="8"/>
      <c r="V263" s="8"/>
      <c r="W263" s="8"/>
      <c r="X263" s="8"/>
      <c r="Y263" s="8"/>
      <c r="Z263" s="33">
        <f>Z264+Z265</f>
        <v>1246124</v>
      </c>
      <c r="AA263" s="33"/>
      <c r="AB263" s="33"/>
      <c r="AC263" s="33">
        <f>AC264+AC265</f>
        <v>599238.12</v>
      </c>
      <c r="AD263" s="33"/>
      <c r="AE263" s="47">
        <f t="shared" si="12"/>
        <v>48.08816137077851</v>
      </c>
      <c r="AF263" s="1"/>
    </row>
    <row r="264" spans="1:32" ht="33.75">
      <c r="A264" s="3" t="s">
        <v>19</v>
      </c>
      <c r="B264" s="15" t="s">
        <v>12</v>
      </c>
      <c r="C264" s="15">
        <v>3</v>
      </c>
      <c r="D264" s="15">
        <v>902</v>
      </c>
      <c r="E264" s="15">
        <v>1201</v>
      </c>
      <c r="F264" s="16" t="s">
        <v>20</v>
      </c>
      <c r="G264" s="8">
        <v>1380812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33">
        <v>1222364</v>
      </c>
      <c r="S264" s="8"/>
      <c r="T264" s="8">
        <v>23760</v>
      </c>
      <c r="U264" s="8">
        <v>-1246124</v>
      </c>
      <c r="V264" s="8"/>
      <c r="W264" s="8"/>
      <c r="X264" s="8"/>
      <c r="Y264" s="8"/>
      <c r="Z264" s="56">
        <f>R264+S264+T264+U264</f>
        <v>0</v>
      </c>
      <c r="AA264" s="33"/>
      <c r="AB264" s="33"/>
      <c r="AC264" s="8"/>
      <c r="AD264" s="8"/>
      <c r="AE264" s="47" t="s">
        <v>187</v>
      </c>
      <c r="AF264" s="1"/>
    </row>
    <row r="265" spans="1:32" ht="22.5">
      <c r="A265" s="13" t="s">
        <v>179</v>
      </c>
      <c r="B265" s="15" t="s">
        <v>12</v>
      </c>
      <c r="C265" s="15">
        <v>3</v>
      </c>
      <c r="D265" s="15">
        <v>902</v>
      </c>
      <c r="E265" s="15">
        <v>1201</v>
      </c>
      <c r="F265" s="16">
        <v>244</v>
      </c>
      <c r="G265" s="8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33"/>
      <c r="S265" s="8"/>
      <c r="T265" s="8"/>
      <c r="U265" s="8">
        <v>1246124</v>
      </c>
      <c r="V265" s="8"/>
      <c r="W265" s="8"/>
      <c r="X265" s="8"/>
      <c r="Y265" s="8"/>
      <c r="Z265" s="33">
        <f>U265</f>
        <v>1246124</v>
      </c>
      <c r="AA265" s="33"/>
      <c r="AB265" s="33"/>
      <c r="AC265" s="57">
        <v>599238.12</v>
      </c>
      <c r="AD265" s="8"/>
      <c r="AE265" s="47">
        <f t="shared" si="12"/>
        <v>48.08816137077851</v>
      </c>
      <c r="AF265" s="1"/>
    </row>
    <row r="266" spans="1:32" ht="11.25">
      <c r="A266" s="3" t="s">
        <v>21</v>
      </c>
      <c r="B266" s="15" t="s">
        <v>12</v>
      </c>
      <c r="C266" s="15">
        <v>3</v>
      </c>
      <c r="D266" s="15">
        <v>902</v>
      </c>
      <c r="E266" s="15">
        <v>1201</v>
      </c>
      <c r="F266" s="16" t="s">
        <v>22</v>
      </c>
      <c r="G266" s="8">
        <f>G267</f>
        <v>34700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33">
        <f>R267</f>
        <v>29306</v>
      </c>
      <c r="S266" s="8"/>
      <c r="T266" s="8"/>
      <c r="U266" s="8"/>
      <c r="V266" s="8"/>
      <c r="W266" s="8"/>
      <c r="X266" s="8"/>
      <c r="Y266" s="8"/>
      <c r="Z266" s="33">
        <f>Z267</f>
        <v>29306</v>
      </c>
      <c r="AA266" s="33"/>
      <c r="AB266" s="33"/>
      <c r="AC266" s="33">
        <f>AC267</f>
        <v>15276</v>
      </c>
      <c r="AD266" s="33"/>
      <c r="AE266" s="47">
        <f t="shared" si="12"/>
        <v>52.125844536954894</v>
      </c>
      <c r="AF266" s="1"/>
    </row>
    <row r="267" spans="1:32" ht="11.25">
      <c r="A267" s="3" t="s">
        <v>49</v>
      </c>
      <c r="B267" s="15" t="s">
        <v>12</v>
      </c>
      <c r="C267" s="15">
        <v>3</v>
      </c>
      <c r="D267" s="15">
        <v>902</v>
      </c>
      <c r="E267" s="15">
        <v>1201</v>
      </c>
      <c r="F267" s="16">
        <v>850</v>
      </c>
      <c r="G267" s="8">
        <f>G268+G269</f>
        <v>34700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33">
        <f>R268+R269</f>
        <v>29306</v>
      </c>
      <c r="S267" s="8"/>
      <c r="T267" s="8"/>
      <c r="U267" s="8"/>
      <c r="V267" s="8"/>
      <c r="W267" s="8"/>
      <c r="X267" s="8"/>
      <c r="Y267" s="8"/>
      <c r="Z267" s="33">
        <f>Z268+Z269</f>
        <v>29306</v>
      </c>
      <c r="AA267" s="33"/>
      <c r="AB267" s="33"/>
      <c r="AC267" s="33">
        <f>AC268+AC269</f>
        <v>15276</v>
      </c>
      <c r="AD267" s="33"/>
      <c r="AE267" s="47">
        <f aca="true" t="shared" si="13" ref="AE267:AE330">AC267/Z267*100</f>
        <v>52.125844536954894</v>
      </c>
      <c r="AF267" s="1"/>
    </row>
    <row r="268" spans="1:32" ht="22.5">
      <c r="A268" s="3" t="s">
        <v>23</v>
      </c>
      <c r="B268" s="15" t="s">
        <v>12</v>
      </c>
      <c r="C268" s="15">
        <v>3</v>
      </c>
      <c r="D268" s="15">
        <v>902</v>
      </c>
      <c r="E268" s="15">
        <v>1201</v>
      </c>
      <c r="F268" s="16" t="s">
        <v>24</v>
      </c>
      <c r="G268" s="8">
        <v>16000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33">
        <v>9950</v>
      </c>
      <c r="S268" s="8"/>
      <c r="T268" s="8"/>
      <c r="U268" s="8"/>
      <c r="V268" s="8"/>
      <c r="W268" s="8"/>
      <c r="X268" s="8"/>
      <c r="Y268" s="8"/>
      <c r="Z268" s="33">
        <f>R268+S268</f>
        <v>9950</v>
      </c>
      <c r="AA268" s="33"/>
      <c r="AB268" s="33"/>
      <c r="AC268" s="57">
        <v>5437</v>
      </c>
      <c r="AD268" s="8"/>
      <c r="AE268" s="47">
        <f t="shared" si="13"/>
        <v>54.64321608040201</v>
      </c>
      <c r="AF268" s="1"/>
    </row>
    <row r="269" spans="1:32" ht="22.5">
      <c r="A269" s="3" t="s">
        <v>25</v>
      </c>
      <c r="B269" s="15" t="s">
        <v>12</v>
      </c>
      <c r="C269" s="15">
        <v>3</v>
      </c>
      <c r="D269" s="15">
        <v>902</v>
      </c>
      <c r="E269" s="15">
        <v>1201</v>
      </c>
      <c r="F269" s="16" t="s">
        <v>26</v>
      </c>
      <c r="G269" s="8">
        <v>18700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33">
        <v>19356</v>
      </c>
      <c r="S269" s="8"/>
      <c r="T269" s="8"/>
      <c r="U269" s="8"/>
      <c r="V269" s="8"/>
      <c r="W269" s="8"/>
      <c r="X269" s="8"/>
      <c r="Y269" s="8"/>
      <c r="Z269" s="33">
        <f>R269+S269</f>
        <v>19356</v>
      </c>
      <c r="AA269" s="33"/>
      <c r="AB269" s="33"/>
      <c r="AC269" s="57">
        <v>9839</v>
      </c>
      <c r="AD269" s="8"/>
      <c r="AE269" s="47">
        <f t="shared" si="13"/>
        <v>50.83178342632776</v>
      </c>
      <c r="AF269" s="1"/>
    </row>
    <row r="270" spans="1:32" ht="56.25" hidden="1">
      <c r="A270" s="4" t="s">
        <v>104</v>
      </c>
      <c r="B270" s="15" t="s">
        <v>12</v>
      </c>
      <c r="C270" s="15">
        <v>3</v>
      </c>
      <c r="D270" s="15">
        <v>902</v>
      </c>
      <c r="E270" s="15">
        <v>1200</v>
      </c>
      <c r="F270" s="16"/>
      <c r="G270" s="8">
        <f>G271</f>
        <v>0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33">
        <f>R271</f>
        <v>0</v>
      </c>
      <c r="S270" s="8"/>
      <c r="T270" s="8"/>
      <c r="U270" s="8"/>
      <c r="V270" s="8"/>
      <c r="W270" s="8"/>
      <c r="X270" s="8"/>
      <c r="Y270" s="8"/>
      <c r="Z270" s="33">
        <f>Z271</f>
        <v>0</v>
      </c>
      <c r="AA270" s="33"/>
      <c r="AB270" s="33"/>
      <c r="AC270" s="8"/>
      <c r="AD270" s="8"/>
      <c r="AE270" s="47" t="e">
        <f t="shared" si="13"/>
        <v>#DIV/0!</v>
      </c>
      <c r="AF270" s="1"/>
    </row>
    <row r="271" spans="1:32" ht="22.5" hidden="1">
      <c r="A271" s="3" t="s">
        <v>17</v>
      </c>
      <c r="B271" s="15" t="s">
        <v>12</v>
      </c>
      <c r="C271" s="15">
        <v>3</v>
      </c>
      <c r="D271" s="15">
        <v>902</v>
      </c>
      <c r="E271" s="15">
        <v>1200</v>
      </c>
      <c r="F271" s="16">
        <v>200</v>
      </c>
      <c r="G271" s="8">
        <f>G272</f>
        <v>0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33">
        <f>R272</f>
        <v>0</v>
      </c>
      <c r="S271" s="8"/>
      <c r="T271" s="8"/>
      <c r="U271" s="8"/>
      <c r="V271" s="8"/>
      <c r="W271" s="8"/>
      <c r="X271" s="8"/>
      <c r="Y271" s="8"/>
      <c r="Z271" s="33">
        <f>Z272</f>
        <v>0</v>
      </c>
      <c r="AA271" s="33"/>
      <c r="AB271" s="33"/>
      <c r="AC271" s="8"/>
      <c r="AD271" s="8"/>
      <c r="AE271" s="47" t="e">
        <f t="shared" si="13"/>
        <v>#DIV/0!</v>
      </c>
      <c r="AF271" s="1"/>
    </row>
    <row r="272" spans="1:32" ht="33.75" hidden="1">
      <c r="A272" s="3" t="s">
        <v>19</v>
      </c>
      <c r="B272" s="15" t="s">
        <v>12</v>
      </c>
      <c r="C272" s="15">
        <v>3</v>
      </c>
      <c r="D272" s="15">
        <v>902</v>
      </c>
      <c r="E272" s="15">
        <v>1200</v>
      </c>
      <c r="F272" s="16">
        <v>240</v>
      </c>
      <c r="G272" s="8">
        <v>0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33">
        <v>0</v>
      </c>
      <c r="S272" s="8"/>
      <c r="T272" s="8"/>
      <c r="U272" s="8"/>
      <c r="V272" s="8"/>
      <c r="W272" s="8"/>
      <c r="X272" s="8"/>
      <c r="Y272" s="8"/>
      <c r="Z272" s="33">
        <v>0</v>
      </c>
      <c r="AA272" s="33"/>
      <c r="AB272" s="33"/>
      <c r="AC272" s="8"/>
      <c r="AD272" s="8"/>
      <c r="AE272" s="47" t="e">
        <f t="shared" si="13"/>
        <v>#DIV/0!</v>
      </c>
      <c r="AF272" s="1"/>
    </row>
    <row r="273" spans="1:32" ht="56.25" hidden="1">
      <c r="A273" s="13" t="s">
        <v>177</v>
      </c>
      <c r="B273" s="15" t="s">
        <v>12</v>
      </c>
      <c r="C273" s="15">
        <v>3</v>
      </c>
      <c r="D273" s="15">
        <v>902</v>
      </c>
      <c r="E273" s="15">
        <v>1203</v>
      </c>
      <c r="F273" s="16"/>
      <c r="G273" s="8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33"/>
      <c r="S273" s="8"/>
      <c r="T273" s="8"/>
      <c r="U273" s="8"/>
      <c r="V273" s="8"/>
      <c r="W273" s="8"/>
      <c r="X273" s="8"/>
      <c r="Y273" s="8"/>
      <c r="Z273" s="33">
        <f>Z274</f>
        <v>0</v>
      </c>
      <c r="AA273" s="33"/>
      <c r="AB273" s="33"/>
      <c r="AC273" s="8"/>
      <c r="AD273" s="8"/>
      <c r="AE273" s="47" t="e">
        <f t="shared" si="13"/>
        <v>#DIV/0!</v>
      </c>
      <c r="AF273" s="1"/>
    </row>
    <row r="274" spans="1:32" ht="22.5" hidden="1">
      <c r="A274" s="13" t="s">
        <v>17</v>
      </c>
      <c r="B274" s="15" t="s">
        <v>12</v>
      </c>
      <c r="C274" s="15">
        <v>3</v>
      </c>
      <c r="D274" s="15">
        <v>902</v>
      </c>
      <c r="E274" s="15">
        <v>1203</v>
      </c>
      <c r="F274" s="16" t="s">
        <v>18</v>
      </c>
      <c r="G274" s="8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33"/>
      <c r="S274" s="8"/>
      <c r="T274" s="8"/>
      <c r="U274" s="8"/>
      <c r="V274" s="8"/>
      <c r="W274" s="8"/>
      <c r="X274" s="8"/>
      <c r="Y274" s="8"/>
      <c r="Z274" s="33">
        <f>Z275+Z276</f>
        <v>0</v>
      </c>
      <c r="AA274" s="33"/>
      <c r="AB274" s="33"/>
      <c r="AC274" s="8"/>
      <c r="AD274" s="8"/>
      <c r="AE274" s="47" t="e">
        <f t="shared" si="13"/>
        <v>#DIV/0!</v>
      </c>
      <c r="AF274" s="1"/>
    </row>
    <row r="275" spans="1:32" ht="33.75" hidden="1">
      <c r="A275" s="13" t="s">
        <v>19</v>
      </c>
      <c r="B275" s="15" t="s">
        <v>12</v>
      </c>
      <c r="C275" s="15">
        <v>3</v>
      </c>
      <c r="D275" s="15">
        <v>902</v>
      </c>
      <c r="E275" s="15">
        <v>1203</v>
      </c>
      <c r="F275" s="16" t="s">
        <v>20</v>
      </c>
      <c r="G275" s="8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33"/>
      <c r="S275" s="8"/>
      <c r="T275" s="8">
        <v>200000</v>
      </c>
      <c r="U275" s="8">
        <v>-200000</v>
      </c>
      <c r="V275" s="8"/>
      <c r="W275" s="8"/>
      <c r="X275" s="8"/>
      <c r="Y275" s="8"/>
      <c r="Z275" s="33">
        <f>T275+U275</f>
        <v>0</v>
      </c>
      <c r="AA275" s="33"/>
      <c r="AB275" s="33"/>
      <c r="AC275" s="8"/>
      <c r="AD275" s="8"/>
      <c r="AE275" s="47" t="e">
        <f t="shared" si="13"/>
        <v>#DIV/0!</v>
      </c>
      <c r="AF275" s="1"/>
    </row>
    <row r="276" spans="1:32" ht="22.5" hidden="1">
      <c r="A276" s="13" t="s">
        <v>179</v>
      </c>
      <c r="B276" s="15" t="s">
        <v>12</v>
      </c>
      <c r="C276" s="15">
        <v>3</v>
      </c>
      <c r="D276" s="15">
        <v>902</v>
      </c>
      <c r="E276" s="15">
        <v>1203</v>
      </c>
      <c r="F276" s="16">
        <v>244</v>
      </c>
      <c r="G276" s="8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33"/>
      <c r="S276" s="8"/>
      <c r="T276" s="8"/>
      <c r="U276" s="8">
        <v>200000</v>
      </c>
      <c r="V276" s="8"/>
      <c r="W276" s="8">
        <v>-200000</v>
      </c>
      <c r="X276" s="8"/>
      <c r="Y276" s="8"/>
      <c r="Z276" s="33">
        <f>U276+W276</f>
        <v>0</v>
      </c>
      <c r="AA276" s="33"/>
      <c r="AB276" s="33"/>
      <c r="AC276" s="8"/>
      <c r="AD276" s="8"/>
      <c r="AE276" s="47" t="e">
        <f t="shared" si="13"/>
        <v>#DIV/0!</v>
      </c>
      <c r="AF276" s="1"/>
    </row>
    <row r="277" spans="1:32" ht="12.75">
      <c r="A277" s="54" t="s">
        <v>185</v>
      </c>
      <c r="B277" s="15" t="s">
        <v>12</v>
      </c>
      <c r="C277" s="15">
        <v>3</v>
      </c>
      <c r="D277" s="15">
        <v>902</v>
      </c>
      <c r="E277" s="15" t="s">
        <v>187</v>
      </c>
      <c r="F277" s="16"/>
      <c r="G277" s="8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33"/>
      <c r="S277" s="8"/>
      <c r="T277" s="8"/>
      <c r="U277" s="8"/>
      <c r="V277" s="8"/>
      <c r="W277" s="8"/>
      <c r="X277" s="8"/>
      <c r="Y277" s="8"/>
      <c r="Z277" s="33">
        <f>Z278</f>
        <v>51000</v>
      </c>
      <c r="AA277" s="33">
        <f>AA278</f>
        <v>0</v>
      </c>
      <c r="AB277" s="33">
        <f>AB278</f>
        <v>0</v>
      </c>
      <c r="AC277" s="33">
        <f>AC278</f>
        <v>51000</v>
      </c>
      <c r="AD277" s="8"/>
      <c r="AE277" s="47">
        <f t="shared" si="13"/>
        <v>100</v>
      </c>
      <c r="AF277" s="1"/>
    </row>
    <row r="278" spans="1:32" ht="21.75" customHeight="1">
      <c r="A278" s="66" t="s">
        <v>186</v>
      </c>
      <c r="B278" s="15" t="s">
        <v>12</v>
      </c>
      <c r="C278" s="15">
        <v>3</v>
      </c>
      <c r="D278" s="15">
        <v>902</v>
      </c>
      <c r="E278" s="15">
        <v>1204</v>
      </c>
      <c r="F278" s="16"/>
      <c r="G278" s="8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33"/>
      <c r="S278" s="8"/>
      <c r="T278" s="8"/>
      <c r="U278" s="8"/>
      <c r="V278" s="8"/>
      <c r="W278" s="8"/>
      <c r="X278" s="8"/>
      <c r="Y278" s="8"/>
      <c r="Z278" s="33">
        <f>Z279</f>
        <v>51000</v>
      </c>
      <c r="AA278" s="33"/>
      <c r="AB278" s="33"/>
      <c r="AC278" s="33">
        <f>AC279</f>
        <v>51000</v>
      </c>
      <c r="AD278" s="8"/>
      <c r="AE278" s="47">
        <f t="shared" si="13"/>
        <v>100</v>
      </c>
      <c r="AF278" s="1"/>
    </row>
    <row r="279" spans="1:32" ht="33.75">
      <c r="A279" s="13" t="s">
        <v>19</v>
      </c>
      <c r="B279" s="15" t="s">
        <v>12</v>
      </c>
      <c r="C279" s="15">
        <v>3</v>
      </c>
      <c r="D279" s="15">
        <v>902</v>
      </c>
      <c r="E279" s="15">
        <v>1204</v>
      </c>
      <c r="F279" s="16" t="s">
        <v>18</v>
      </c>
      <c r="G279" s="8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33"/>
      <c r="S279" s="8"/>
      <c r="T279" s="8"/>
      <c r="U279" s="8"/>
      <c r="V279" s="8"/>
      <c r="W279" s="8"/>
      <c r="X279" s="8"/>
      <c r="Y279" s="8"/>
      <c r="Z279" s="33">
        <f>Z280</f>
        <v>51000</v>
      </c>
      <c r="AA279" s="33"/>
      <c r="AB279" s="33"/>
      <c r="AC279" s="33">
        <f>AC280</f>
        <v>51000</v>
      </c>
      <c r="AD279" s="8"/>
      <c r="AE279" s="47">
        <f t="shared" si="13"/>
        <v>100</v>
      </c>
      <c r="AF279" s="1"/>
    </row>
    <row r="280" spans="1:32" ht="22.5">
      <c r="A280" s="13" t="s">
        <v>179</v>
      </c>
      <c r="B280" s="15" t="s">
        <v>12</v>
      </c>
      <c r="C280" s="15">
        <v>3</v>
      </c>
      <c r="D280" s="15">
        <v>902</v>
      </c>
      <c r="E280" s="15">
        <v>1204</v>
      </c>
      <c r="F280" s="16">
        <v>244</v>
      </c>
      <c r="G280" s="8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33"/>
      <c r="S280" s="8"/>
      <c r="T280" s="8"/>
      <c r="U280" s="8"/>
      <c r="V280" s="8">
        <v>51000</v>
      </c>
      <c r="W280" s="8"/>
      <c r="X280" s="8"/>
      <c r="Y280" s="8"/>
      <c r="Z280" s="33">
        <f>V280</f>
        <v>51000</v>
      </c>
      <c r="AA280" s="33"/>
      <c r="AB280" s="33"/>
      <c r="AC280" s="33">
        <v>51000</v>
      </c>
      <c r="AD280" s="8"/>
      <c r="AE280" s="47">
        <f t="shared" si="13"/>
        <v>100</v>
      </c>
      <c r="AF280" s="1"/>
    </row>
    <row r="281" spans="1:32" ht="42">
      <c r="A281" s="18" t="s">
        <v>133</v>
      </c>
      <c r="B281" s="19" t="s">
        <v>85</v>
      </c>
      <c r="C281" s="19"/>
      <c r="D281" s="19"/>
      <c r="E281" s="19"/>
      <c r="F281" s="20"/>
      <c r="G281" s="21">
        <f>G290+G283</f>
        <v>5469200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47">
        <f>R290+R282</f>
        <v>5300000</v>
      </c>
      <c r="S281" s="21"/>
      <c r="T281" s="21"/>
      <c r="U281" s="21"/>
      <c r="V281" s="21"/>
      <c r="W281" s="21"/>
      <c r="X281" s="21"/>
      <c r="Y281" s="21"/>
      <c r="Z281" s="47">
        <f>Z290+Z282</f>
        <v>5447246.149999999</v>
      </c>
      <c r="AA281" s="47">
        <f>AA290+AA282</f>
        <v>0</v>
      </c>
      <c r="AB281" s="47">
        <f>AB290+AB282</f>
        <v>0</v>
      </c>
      <c r="AC281" s="47">
        <f>AC290+AC282</f>
        <v>2972452.81</v>
      </c>
      <c r="AD281" s="47"/>
      <c r="AE281" s="47">
        <f t="shared" si="13"/>
        <v>54.56799138772167</v>
      </c>
      <c r="AF281" s="1"/>
    </row>
    <row r="282" spans="1:32" ht="11.25" hidden="1">
      <c r="A282" s="18" t="s">
        <v>48</v>
      </c>
      <c r="B282" s="15" t="s">
        <v>85</v>
      </c>
      <c r="C282" s="15">
        <v>0</v>
      </c>
      <c r="D282" s="15">
        <v>902</v>
      </c>
      <c r="E282" s="19"/>
      <c r="F282" s="20"/>
      <c r="G282" s="2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47">
        <f>R283</f>
        <v>0</v>
      </c>
      <c r="S282" s="21"/>
      <c r="T282" s="21"/>
      <c r="U282" s="21"/>
      <c r="V282" s="21"/>
      <c r="W282" s="21"/>
      <c r="X282" s="21"/>
      <c r="Y282" s="21"/>
      <c r="Z282" s="47">
        <f>Z283</f>
        <v>0</v>
      </c>
      <c r="AA282" s="47"/>
      <c r="AB282" s="47"/>
      <c r="AC282" s="8"/>
      <c r="AD282" s="8"/>
      <c r="AE282" s="47" t="e">
        <f t="shared" si="13"/>
        <v>#DIV/0!</v>
      </c>
      <c r="AF282" s="1"/>
    </row>
    <row r="283" spans="1:32" ht="45" hidden="1">
      <c r="A283" s="5" t="s">
        <v>74</v>
      </c>
      <c r="B283" s="15" t="s">
        <v>85</v>
      </c>
      <c r="C283" s="15">
        <v>0</v>
      </c>
      <c r="D283" s="15">
        <v>902</v>
      </c>
      <c r="E283" s="27">
        <v>1300</v>
      </c>
      <c r="F283" s="25" t="s">
        <v>0</v>
      </c>
      <c r="G283" s="8">
        <f>G284</f>
        <v>0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33">
        <f>R284</f>
        <v>0</v>
      </c>
      <c r="S283" s="8"/>
      <c r="T283" s="8"/>
      <c r="U283" s="8"/>
      <c r="V283" s="8"/>
      <c r="W283" s="8"/>
      <c r="X283" s="8"/>
      <c r="Y283" s="8"/>
      <c r="Z283" s="33">
        <f>Z284</f>
        <v>0</v>
      </c>
      <c r="AA283" s="33"/>
      <c r="AB283" s="33"/>
      <c r="AC283" s="8"/>
      <c r="AD283" s="8"/>
      <c r="AE283" s="47" t="e">
        <f t="shared" si="13"/>
        <v>#DIV/0!</v>
      </c>
      <c r="AF283" s="1"/>
    </row>
    <row r="284" spans="1:32" ht="22.5" hidden="1">
      <c r="A284" s="3" t="s">
        <v>17</v>
      </c>
      <c r="B284" s="15" t="s">
        <v>85</v>
      </c>
      <c r="C284" s="15">
        <v>0</v>
      </c>
      <c r="D284" s="15">
        <v>902</v>
      </c>
      <c r="E284" s="27">
        <v>1300</v>
      </c>
      <c r="F284" s="16" t="s">
        <v>18</v>
      </c>
      <c r="G284" s="8">
        <f>G285</f>
        <v>0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33">
        <f>R285</f>
        <v>0</v>
      </c>
      <c r="S284" s="8"/>
      <c r="T284" s="8"/>
      <c r="U284" s="8"/>
      <c r="V284" s="8"/>
      <c r="W284" s="8"/>
      <c r="X284" s="8"/>
      <c r="Y284" s="8"/>
      <c r="Z284" s="33">
        <f>Z285</f>
        <v>0</v>
      </c>
      <c r="AA284" s="33"/>
      <c r="AB284" s="33"/>
      <c r="AC284" s="8"/>
      <c r="AD284" s="8"/>
      <c r="AE284" s="47" t="e">
        <f t="shared" si="13"/>
        <v>#DIV/0!</v>
      </c>
      <c r="AF284" s="1"/>
    </row>
    <row r="285" spans="1:32" ht="33.75" hidden="1">
      <c r="A285" s="3" t="s">
        <v>19</v>
      </c>
      <c r="B285" s="15" t="s">
        <v>85</v>
      </c>
      <c r="C285" s="15">
        <v>0</v>
      </c>
      <c r="D285" s="15">
        <v>902</v>
      </c>
      <c r="E285" s="27">
        <v>1300</v>
      </c>
      <c r="F285" s="16" t="s">
        <v>20</v>
      </c>
      <c r="G285" s="8">
        <v>0</v>
      </c>
      <c r="H285" s="7"/>
      <c r="I285" s="7"/>
      <c r="J285" s="7"/>
      <c r="K285" s="7">
        <v>249973</v>
      </c>
      <c r="L285" s="8">
        <v>-249973</v>
      </c>
      <c r="M285" s="8"/>
      <c r="N285" s="8"/>
      <c r="O285" s="8"/>
      <c r="P285" s="8"/>
      <c r="Q285" s="8"/>
      <c r="R285" s="33">
        <f>G285+H285+I285+J285+K285+L285</f>
        <v>0</v>
      </c>
      <c r="S285" s="8"/>
      <c r="T285" s="8"/>
      <c r="U285" s="8"/>
      <c r="V285" s="8"/>
      <c r="W285" s="8"/>
      <c r="X285" s="8"/>
      <c r="Y285" s="8"/>
      <c r="Z285" s="33">
        <f>I285+J285+K285+L285+M285+N285</f>
        <v>0</v>
      </c>
      <c r="AA285" s="33"/>
      <c r="AB285" s="33"/>
      <c r="AC285" s="8"/>
      <c r="AD285" s="8"/>
      <c r="AE285" s="47" t="e">
        <f t="shared" si="13"/>
        <v>#DIV/0!</v>
      </c>
      <c r="AF285" s="1"/>
    </row>
    <row r="286" spans="1:32" ht="21" hidden="1">
      <c r="A286" s="18" t="s">
        <v>59</v>
      </c>
      <c r="B286" s="15"/>
      <c r="C286" s="15"/>
      <c r="D286" s="15">
        <v>903</v>
      </c>
      <c r="E286" s="27"/>
      <c r="F286" s="16"/>
      <c r="G286" s="8"/>
      <c r="H286" s="7"/>
      <c r="I286" s="7"/>
      <c r="J286" s="7"/>
      <c r="K286" s="7"/>
      <c r="L286" s="8"/>
      <c r="M286" s="8"/>
      <c r="N286" s="8"/>
      <c r="O286" s="8"/>
      <c r="P286" s="8"/>
      <c r="Q286" s="8"/>
      <c r="R286" s="33"/>
      <c r="S286" s="8"/>
      <c r="T286" s="8"/>
      <c r="U286" s="8"/>
      <c r="V286" s="8"/>
      <c r="W286" s="8"/>
      <c r="X286" s="8"/>
      <c r="Y286" s="8"/>
      <c r="Z286" s="33"/>
      <c r="AA286" s="33"/>
      <c r="AB286" s="33"/>
      <c r="AC286" s="8"/>
      <c r="AD286" s="8"/>
      <c r="AE286" s="47" t="e">
        <f t="shared" si="13"/>
        <v>#DIV/0!</v>
      </c>
      <c r="AF286" s="1"/>
    </row>
    <row r="287" spans="1:32" ht="56.25" hidden="1">
      <c r="A287" s="4" t="s">
        <v>103</v>
      </c>
      <c r="B287" s="15" t="s">
        <v>119</v>
      </c>
      <c r="C287" s="15">
        <v>1</v>
      </c>
      <c r="D287" s="15">
        <v>903</v>
      </c>
      <c r="E287" s="27">
        <v>1121</v>
      </c>
      <c r="F287" s="16"/>
      <c r="G287" s="8"/>
      <c r="H287" s="7"/>
      <c r="I287" s="7"/>
      <c r="J287" s="7"/>
      <c r="K287" s="7"/>
      <c r="L287" s="8"/>
      <c r="M287" s="8"/>
      <c r="N287" s="8"/>
      <c r="O287" s="8"/>
      <c r="P287" s="8"/>
      <c r="Q287" s="8"/>
      <c r="R287" s="33"/>
      <c r="S287" s="8"/>
      <c r="T287" s="8"/>
      <c r="U287" s="8"/>
      <c r="V287" s="8"/>
      <c r="W287" s="8"/>
      <c r="X287" s="8"/>
      <c r="Y287" s="8"/>
      <c r="Z287" s="33"/>
      <c r="AA287" s="33"/>
      <c r="AB287" s="33"/>
      <c r="AC287" s="8"/>
      <c r="AD287" s="8"/>
      <c r="AE287" s="47" t="e">
        <f t="shared" si="13"/>
        <v>#DIV/0!</v>
      </c>
      <c r="AF287" s="1"/>
    </row>
    <row r="288" spans="1:32" ht="22.5" hidden="1">
      <c r="A288" s="3" t="s">
        <v>17</v>
      </c>
      <c r="B288" s="15" t="s">
        <v>119</v>
      </c>
      <c r="C288" s="15">
        <v>1</v>
      </c>
      <c r="D288" s="15">
        <v>903</v>
      </c>
      <c r="E288" s="27">
        <v>1121</v>
      </c>
      <c r="F288" s="16" t="s">
        <v>18</v>
      </c>
      <c r="G288" s="8"/>
      <c r="H288" s="7"/>
      <c r="I288" s="7"/>
      <c r="J288" s="7"/>
      <c r="K288" s="7"/>
      <c r="L288" s="8"/>
      <c r="M288" s="8"/>
      <c r="N288" s="8"/>
      <c r="O288" s="8"/>
      <c r="P288" s="8"/>
      <c r="Q288" s="8"/>
      <c r="R288" s="33"/>
      <c r="S288" s="8"/>
      <c r="T288" s="8"/>
      <c r="U288" s="8"/>
      <c r="V288" s="8"/>
      <c r="W288" s="8"/>
      <c r="X288" s="8"/>
      <c r="Y288" s="8"/>
      <c r="Z288" s="33"/>
      <c r="AA288" s="33"/>
      <c r="AB288" s="33"/>
      <c r="AC288" s="8"/>
      <c r="AD288" s="8"/>
      <c r="AE288" s="47" t="e">
        <f t="shared" si="13"/>
        <v>#DIV/0!</v>
      </c>
      <c r="AF288" s="1"/>
    </row>
    <row r="289" spans="1:32" ht="33.75" hidden="1">
      <c r="A289" s="3" t="s">
        <v>19</v>
      </c>
      <c r="B289" s="15" t="s">
        <v>119</v>
      </c>
      <c r="C289" s="15">
        <v>1</v>
      </c>
      <c r="D289" s="15">
        <v>903</v>
      </c>
      <c r="E289" s="27">
        <v>1121</v>
      </c>
      <c r="F289" s="16" t="s">
        <v>20</v>
      </c>
      <c r="G289" s="8"/>
      <c r="H289" s="7"/>
      <c r="I289" s="7"/>
      <c r="J289" s="7"/>
      <c r="K289" s="7"/>
      <c r="L289" s="8">
        <v>0</v>
      </c>
      <c r="M289" s="8"/>
      <c r="N289" s="8"/>
      <c r="O289" s="8"/>
      <c r="P289" s="8"/>
      <c r="Q289" s="8"/>
      <c r="R289" s="33"/>
      <c r="S289" s="8"/>
      <c r="T289" s="8"/>
      <c r="U289" s="8"/>
      <c r="V289" s="8"/>
      <c r="W289" s="8"/>
      <c r="X289" s="8"/>
      <c r="Y289" s="8"/>
      <c r="Z289" s="33"/>
      <c r="AA289" s="33"/>
      <c r="AB289" s="33"/>
      <c r="AC289" s="8"/>
      <c r="AD289" s="8"/>
      <c r="AE289" s="47" t="e">
        <f t="shared" si="13"/>
        <v>#DIV/0!</v>
      </c>
      <c r="AF289" s="1"/>
    </row>
    <row r="290" spans="1:32" ht="21">
      <c r="A290" s="18" t="s">
        <v>59</v>
      </c>
      <c r="B290" s="19" t="s">
        <v>85</v>
      </c>
      <c r="C290" s="19">
        <v>0</v>
      </c>
      <c r="D290" s="19">
        <v>903</v>
      </c>
      <c r="E290" s="19"/>
      <c r="F290" s="20"/>
      <c r="G290" s="21">
        <f>G291+G306</f>
        <v>5469200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47">
        <f>R291+R306</f>
        <v>5300000</v>
      </c>
      <c r="S290" s="21"/>
      <c r="T290" s="21"/>
      <c r="U290" s="21"/>
      <c r="V290" s="21"/>
      <c r="W290" s="21"/>
      <c r="X290" s="21"/>
      <c r="Y290" s="21"/>
      <c r="Z290" s="47">
        <f>Z291+Z306</f>
        <v>5447246.149999999</v>
      </c>
      <c r="AA290" s="47">
        <f>AA291+AA306</f>
        <v>0</v>
      </c>
      <c r="AB290" s="47">
        <f>AB291+AB306</f>
        <v>0</v>
      </c>
      <c r="AC290" s="47">
        <f>AC291+AC306</f>
        <v>2972452.81</v>
      </c>
      <c r="AD290" s="47"/>
      <c r="AE290" s="47">
        <f t="shared" si="13"/>
        <v>54.56799138772167</v>
      </c>
      <c r="AF290" s="1"/>
    </row>
    <row r="291" spans="1:32" ht="33.75">
      <c r="A291" s="26" t="s">
        <v>66</v>
      </c>
      <c r="B291" s="15" t="s">
        <v>85</v>
      </c>
      <c r="C291" s="15">
        <v>0</v>
      </c>
      <c r="D291" s="15">
        <v>903</v>
      </c>
      <c r="E291" s="27">
        <v>1004</v>
      </c>
      <c r="F291" s="25"/>
      <c r="G291" s="8">
        <f>G292+G296+G300</f>
        <v>4469200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33">
        <f>R292+R296+R300</f>
        <v>4800000</v>
      </c>
      <c r="S291" s="8"/>
      <c r="T291" s="8"/>
      <c r="U291" s="8"/>
      <c r="V291" s="8"/>
      <c r="W291" s="8"/>
      <c r="X291" s="8"/>
      <c r="Y291" s="8"/>
      <c r="Z291" s="33">
        <f>Z292+Z296+Z300</f>
        <v>4647246.149999999</v>
      </c>
      <c r="AA291" s="33">
        <f>AA292+AA296+AA300</f>
        <v>0</v>
      </c>
      <c r="AB291" s="33">
        <f>AB292+AB296+AB300</f>
        <v>0</v>
      </c>
      <c r="AC291" s="33">
        <f>AC292+AC296+AC300</f>
        <v>2272963.79</v>
      </c>
      <c r="AD291" s="33"/>
      <c r="AE291" s="47">
        <f t="shared" si="13"/>
        <v>48.9099074298012</v>
      </c>
      <c r="AF291" s="1"/>
    </row>
    <row r="292" spans="1:32" ht="67.5">
      <c r="A292" s="3" t="s">
        <v>13</v>
      </c>
      <c r="B292" s="15" t="s">
        <v>85</v>
      </c>
      <c r="C292" s="15">
        <v>0</v>
      </c>
      <c r="D292" s="15">
        <v>903</v>
      </c>
      <c r="E292" s="27">
        <v>1004</v>
      </c>
      <c r="F292" s="16" t="s">
        <v>14</v>
      </c>
      <c r="G292" s="8">
        <f>G293</f>
        <v>3352082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33">
        <f>R293</f>
        <v>3670898.8</v>
      </c>
      <c r="S292" s="8"/>
      <c r="T292" s="8"/>
      <c r="U292" s="8"/>
      <c r="V292" s="8"/>
      <c r="W292" s="8"/>
      <c r="X292" s="8"/>
      <c r="Y292" s="8"/>
      <c r="Z292" s="33">
        <f>Z293</f>
        <v>3657193.9499999997</v>
      </c>
      <c r="AA292" s="33"/>
      <c r="AB292" s="33"/>
      <c r="AC292" s="33">
        <f>AC293</f>
        <v>1808204.15</v>
      </c>
      <c r="AD292" s="33"/>
      <c r="AE292" s="47">
        <f t="shared" si="13"/>
        <v>49.44239148158932</v>
      </c>
      <c r="AF292" s="1"/>
    </row>
    <row r="293" spans="1:32" ht="22.5">
      <c r="A293" s="3" t="s">
        <v>15</v>
      </c>
      <c r="B293" s="15" t="s">
        <v>85</v>
      </c>
      <c r="C293" s="15">
        <v>0</v>
      </c>
      <c r="D293" s="15">
        <v>903</v>
      </c>
      <c r="E293" s="27">
        <v>1004</v>
      </c>
      <c r="F293" s="16" t="s">
        <v>16</v>
      </c>
      <c r="G293" s="8">
        <f>G294+G295</f>
        <v>3352082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33">
        <f>R294+R295</f>
        <v>3670898.8</v>
      </c>
      <c r="S293" s="8"/>
      <c r="T293" s="8"/>
      <c r="U293" s="8"/>
      <c r="V293" s="8"/>
      <c r="W293" s="8"/>
      <c r="X293" s="8"/>
      <c r="Y293" s="8"/>
      <c r="Z293" s="33">
        <f>Z294+Z295</f>
        <v>3657193.9499999997</v>
      </c>
      <c r="AA293" s="33"/>
      <c r="AB293" s="33"/>
      <c r="AC293" s="33">
        <f>AC294+AC295</f>
        <v>1808204.15</v>
      </c>
      <c r="AD293" s="33"/>
      <c r="AE293" s="47">
        <f t="shared" si="13"/>
        <v>49.44239148158932</v>
      </c>
      <c r="AF293" s="1"/>
    </row>
    <row r="294" spans="1:32" ht="33.75">
      <c r="A294" s="3" t="s">
        <v>78</v>
      </c>
      <c r="B294" s="15" t="s">
        <v>85</v>
      </c>
      <c r="C294" s="15">
        <v>0</v>
      </c>
      <c r="D294" s="15">
        <v>903</v>
      </c>
      <c r="E294" s="27">
        <v>1004</v>
      </c>
      <c r="F294" s="16">
        <v>121</v>
      </c>
      <c r="G294" s="8">
        <v>3253392</v>
      </c>
      <c r="H294" s="2">
        <v>-3071.61</v>
      </c>
      <c r="I294" s="2"/>
      <c r="J294" s="2"/>
      <c r="K294" s="2">
        <v>225673</v>
      </c>
      <c r="L294" s="2"/>
      <c r="M294" s="2"/>
      <c r="N294" s="2"/>
      <c r="O294" s="2"/>
      <c r="P294" s="2"/>
      <c r="Q294" s="2"/>
      <c r="R294" s="33">
        <v>3560372.8</v>
      </c>
      <c r="S294" s="8"/>
      <c r="T294" s="8"/>
      <c r="U294" s="8">
        <v>-28690</v>
      </c>
      <c r="V294" s="8">
        <v>-3178.85</v>
      </c>
      <c r="W294" s="8"/>
      <c r="X294" s="8"/>
      <c r="Y294" s="8"/>
      <c r="Z294" s="33">
        <f>R294+S294+U294+V294</f>
        <v>3528503.9499999997</v>
      </c>
      <c r="AA294" s="33"/>
      <c r="AB294" s="33"/>
      <c r="AC294" s="57">
        <v>1753204.15</v>
      </c>
      <c r="AD294" s="8"/>
      <c r="AE294" s="47">
        <f t="shared" si="13"/>
        <v>49.68689775733424</v>
      </c>
      <c r="AF294" s="1"/>
    </row>
    <row r="295" spans="1:32" ht="33.75">
      <c r="A295" s="3" t="s">
        <v>65</v>
      </c>
      <c r="B295" s="15" t="s">
        <v>85</v>
      </c>
      <c r="C295" s="15">
        <v>0</v>
      </c>
      <c r="D295" s="15">
        <v>903</v>
      </c>
      <c r="E295" s="27">
        <v>1004</v>
      </c>
      <c r="F295" s="16">
        <v>122</v>
      </c>
      <c r="G295" s="8">
        <v>98690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33">
        <v>110526</v>
      </c>
      <c r="S295" s="8"/>
      <c r="T295" s="8"/>
      <c r="U295" s="8">
        <v>28690</v>
      </c>
      <c r="V295" s="8">
        <v>-10526</v>
      </c>
      <c r="W295" s="8"/>
      <c r="X295" s="8"/>
      <c r="Y295" s="8"/>
      <c r="Z295" s="33">
        <f>R295+S295+U295+V295</f>
        <v>128690</v>
      </c>
      <c r="AA295" s="33"/>
      <c r="AB295" s="33"/>
      <c r="AC295" s="57">
        <v>55000</v>
      </c>
      <c r="AD295" s="8"/>
      <c r="AE295" s="47">
        <f t="shared" si="13"/>
        <v>42.73836350920818</v>
      </c>
      <c r="AF295" s="1"/>
    </row>
    <row r="296" spans="1:32" ht="22.5">
      <c r="A296" s="3" t="s">
        <v>17</v>
      </c>
      <c r="B296" s="15" t="s">
        <v>85</v>
      </c>
      <c r="C296" s="15">
        <v>0</v>
      </c>
      <c r="D296" s="15">
        <v>903</v>
      </c>
      <c r="E296" s="27">
        <v>1004</v>
      </c>
      <c r="F296" s="16">
        <v>200</v>
      </c>
      <c r="G296" s="8">
        <f>G297</f>
        <v>605490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33">
        <f>R297</f>
        <v>637257.2</v>
      </c>
      <c r="S296" s="8"/>
      <c r="T296" s="8"/>
      <c r="U296" s="8"/>
      <c r="V296" s="8"/>
      <c r="W296" s="8"/>
      <c r="X296" s="8"/>
      <c r="Y296" s="8"/>
      <c r="Z296" s="33">
        <f>Z297+Z298</f>
        <v>498208.19999999995</v>
      </c>
      <c r="AA296" s="33"/>
      <c r="AB296" s="33"/>
      <c r="AC296" s="33">
        <f>AC297+AC298</f>
        <v>231355.64</v>
      </c>
      <c r="AD296" s="33"/>
      <c r="AE296" s="47">
        <f t="shared" si="13"/>
        <v>46.43754157398454</v>
      </c>
      <c r="AF296" s="1"/>
    </row>
    <row r="297" spans="1:32" ht="33.75">
      <c r="A297" s="3" t="s">
        <v>19</v>
      </c>
      <c r="B297" s="15" t="s">
        <v>85</v>
      </c>
      <c r="C297" s="15">
        <v>0</v>
      </c>
      <c r="D297" s="15">
        <v>903</v>
      </c>
      <c r="E297" s="27">
        <v>1004</v>
      </c>
      <c r="F297" s="16">
        <v>240</v>
      </c>
      <c r="G297" s="8">
        <v>605490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33">
        <v>637257.2</v>
      </c>
      <c r="S297" s="8">
        <v>-40552.88</v>
      </c>
      <c r="T297" s="8"/>
      <c r="U297" s="8">
        <v>-596704.32</v>
      </c>
      <c r="V297" s="8"/>
      <c r="W297" s="8"/>
      <c r="X297" s="8"/>
      <c r="Y297" s="8"/>
      <c r="Z297" s="56">
        <f>R297+S297+U297</f>
        <v>0</v>
      </c>
      <c r="AA297" s="33"/>
      <c r="AB297" s="33"/>
      <c r="AC297" s="8"/>
      <c r="AD297" s="8"/>
      <c r="AE297" s="47" t="s">
        <v>187</v>
      </c>
      <c r="AF297" s="1"/>
    </row>
    <row r="298" spans="1:32" ht="22.5">
      <c r="A298" s="13" t="s">
        <v>179</v>
      </c>
      <c r="B298" s="15" t="s">
        <v>85</v>
      </c>
      <c r="C298" s="15">
        <v>0</v>
      </c>
      <c r="D298" s="15">
        <v>903</v>
      </c>
      <c r="E298" s="27">
        <v>1004</v>
      </c>
      <c r="F298" s="16">
        <v>244</v>
      </c>
      <c r="G298" s="8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33"/>
      <c r="S298" s="8"/>
      <c r="T298" s="8"/>
      <c r="U298" s="8">
        <v>596704.32</v>
      </c>
      <c r="V298" s="8">
        <v>-98496.12</v>
      </c>
      <c r="W298" s="8"/>
      <c r="X298" s="8"/>
      <c r="Y298" s="8"/>
      <c r="Z298" s="33">
        <f>U298+V298</f>
        <v>498208.19999999995</v>
      </c>
      <c r="AA298" s="33"/>
      <c r="AB298" s="33"/>
      <c r="AC298" s="57">
        <v>231355.64</v>
      </c>
      <c r="AD298" s="8"/>
      <c r="AE298" s="47">
        <f t="shared" si="13"/>
        <v>46.43754157398454</v>
      </c>
      <c r="AF298" s="1"/>
    </row>
    <row r="299" spans="1:32" ht="11.25">
      <c r="A299" s="3" t="s">
        <v>21</v>
      </c>
      <c r="B299" s="15" t="s">
        <v>85</v>
      </c>
      <c r="C299" s="15">
        <v>0</v>
      </c>
      <c r="D299" s="15">
        <v>903</v>
      </c>
      <c r="E299" s="27">
        <v>1004</v>
      </c>
      <c r="F299" s="16">
        <v>800</v>
      </c>
      <c r="G299" s="8">
        <f>G300</f>
        <v>511628</v>
      </c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33">
        <f>R300</f>
        <v>491844</v>
      </c>
      <c r="S299" s="8"/>
      <c r="T299" s="8"/>
      <c r="U299" s="8"/>
      <c r="V299" s="8"/>
      <c r="W299" s="8"/>
      <c r="X299" s="8"/>
      <c r="Y299" s="8"/>
      <c r="Z299" s="33">
        <f>Z300</f>
        <v>491844</v>
      </c>
      <c r="AA299" s="33"/>
      <c r="AB299" s="33"/>
      <c r="AC299" s="33">
        <f>AC300</f>
        <v>233404</v>
      </c>
      <c r="AD299" s="33"/>
      <c r="AE299" s="47">
        <f t="shared" si="13"/>
        <v>47.45488406893242</v>
      </c>
      <c r="AF299" s="1"/>
    </row>
    <row r="300" spans="1:32" ht="11.25">
      <c r="A300" s="3" t="s">
        <v>49</v>
      </c>
      <c r="B300" s="15" t="s">
        <v>85</v>
      </c>
      <c r="C300" s="15">
        <v>0</v>
      </c>
      <c r="D300" s="15">
        <v>903</v>
      </c>
      <c r="E300" s="27">
        <v>1004</v>
      </c>
      <c r="F300" s="16">
        <v>850</v>
      </c>
      <c r="G300" s="8">
        <f>G301+G302</f>
        <v>511628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33">
        <f>R301+R302</f>
        <v>491844</v>
      </c>
      <c r="S300" s="8"/>
      <c r="T300" s="8"/>
      <c r="U300" s="8"/>
      <c r="V300" s="8"/>
      <c r="W300" s="8"/>
      <c r="X300" s="8"/>
      <c r="Y300" s="8"/>
      <c r="Z300" s="33">
        <f>Z301+Z302</f>
        <v>491844</v>
      </c>
      <c r="AA300" s="33"/>
      <c r="AB300" s="33"/>
      <c r="AC300" s="33">
        <f>AC301+AC302</f>
        <v>233404</v>
      </c>
      <c r="AD300" s="33"/>
      <c r="AE300" s="47">
        <f t="shared" si="13"/>
        <v>47.45488406893242</v>
      </c>
      <c r="AF300" s="1"/>
    </row>
    <row r="301" spans="1:32" ht="22.5">
      <c r="A301" s="3" t="s">
        <v>23</v>
      </c>
      <c r="B301" s="15" t="s">
        <v>85</v>
      </c>
      <c r="C301" s="15">
        <v>0</v>
      </c>
      <c r="D301" s="15">
        <v>903</v>
      </c>
      <c r="E301" s="27">
        <v>1004</v>
      </c>
      <c r="F301" s="16">
        <v>851</v>
      </c>
      <c r="G301" s="8">
        <v>485928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33">
        <v>490847</v>
      </c>
      <c r="S301" s="8"/>
      <c r="T301" s="8"/>
      <c r="U301" s="8"/>
      <c r="V301" s="8"/>
      <c r="W301" s="8"/>
      <c r="X301" s="8"/>
      <c r="Y301" s="8"/>
      <c r="Z301" s="33">
        <f>R301+S301</f>
        <v>490847</v>
      </c>
      <c r="AA301" s="33"/>
      <c r="AB301" s="33"/>
      <c r="AC301" s="57">
        <v>233004</v>
      </c>
      <c r="AD301" s="8"/>
      <c r="AE301" s="47">
        <f t="shared" si="13"/>
        <v>47.46978182610875</v>
      </c>
      <c r="AF301" s="1"/>
    </row>
    <row r="302" spans="1:32" ht="22.5">
      <c r="A302" s="3" t="s">
        <v>25</v>
      </c>
      <c r="B302" s="15" t="s">
        <v>85</v>
      </c>
      <c r="C302" s="15">
        <v>0</v>
      </c>
      <c r="D302" s="15">
        <v>903</v>
      </c>
      <c r="E302" s="27">
        <v>1004</v>
      </c>
      <c r="F302" s="16">
        <v>852</v>
      </c>
      <c r="G302" s="8">
        <v>25700</v>
      </c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33">
        <v>997</v>
      </c>
      <c r="S302" s="8"/>
      <c r="T302" s="8"/>
      <c r="U302" s="8"/>
      <c r="V302" s="8"/>
      <c r="W302" s="8"/>
      <c r="X302" s="8"/>
      <c r="Y302" s="8"/>
      <c r="Z302" s="33">
        <f>R302+S302</f>
        <v>997</v>
      </c>
      <c r="AA302" s="33"/>
      <c r="AB302" s="33"/>
      <c r="AC302" s="57">
        <v>400</v>
      </c>
      <c r="AD302" s="8"/>
      <c r="AE302" s="47">
        <f t="shared" si="13"/>
        <v>40.12036108324975</v>
      </c>
      <c r="AF302" s="1"/>
    </row>
    <row r="303" spans="1:32" ht="45" hidden="1">
      <c r="A303" s="5" t="s">
        <v>74</v>
      </c>
      <c r="B303" s="15" t="s">
        <v>85</v>
      </c>
      <c r="C303" s="15">
        <v>0</v>
      </c>
      <c r="D303" s="15">
        <v>902</v>
      </c>
      <c r="E303" s="27">
        <v>1300</v>
      </c>
      <c r="F303" s="25" t="s">
        <v>0</v>
      </c>
      <c r="G303" s="8">
        <f>G304</f>
        <v>0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33">
        <f>R304</f>
        <v>0</v>
      </c>
      <c r="S303" s="8"/>
      <c r="T303" s="8"/>
      <c r="U303" s="8"/>
      <c r="V303" s="8"/>
      <c r="W303" s="8"/>
      <c r="X303" s="8"/>
      <c r="Y303" s="8"/>
      <c r="Z303" s="33">
        <f>Z304</f>
        <v>0</v>
      </c>
      <c r="AA303" s="33"/>
      <c r="AB303" s="33"/>
      <c r="AC303" s="8"/>
      <c r="AD303" s="8"/>
      <c r="AE303" s="47" t="e">
        <f t="shared" si="13"/>
        <v>#DIV/0!</v>
      </c>
      <c r="AF303" s="1"/>
    </row>
    <row r="304" spans="1:32" ht="22.5" hidden="1">
      <c r="A304" s="3" t="s">
        <v>17</v>
      </c>
      <c r="B304" s="15" t="s">
        <v>85</v>
      </c>
      <c r="C304" s="15">
        <v>0</v>
      </c>
      <c r="D304" s="15">
        <v>902</v>
      </c>
      <c r="E304" s="27">
        <v>1300</v>
      </c>
      <c r="F304" s="16" t="s">
        <v>18</v>
      </c>
      <c r="G304" s="8">
        <f>G305</f>
        <v>0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33">
        <f>R305</f>
        <v>0</v>
      </c>
      <c r="S304" s="8"/>
      <c r="T304" s="8"/>
      <c r="U304" s="8"/>
      <c r="V304" s="8"/>
      <c r="W304" s="8"/>
      <c r="X304" s="8"/>
      <c r="Y304" s="8"/>
      <c r="Z304" s="33">
        <f>Z305</f>
        <v>0</v>
      </c>
      <c r="AA304" s="33"/>
      <c r="AB304" s="33"/>
      <c r="AC304" s="8"/>
      <c r="AD304" s="8"/>
      <c r="AE304" s="47" t="e">
        <f t="shared" si="13"/>
        <v>#DIV/0!</v>
      </c>
      <c r="AF304" s="1"/>
    </row>
    <row r="305" spans="1:32" ht="33.75" hidden="1">
      <c r="A305" s="3" t="s">
        <v>19</v>
      </c>
      <c r="B305" s="15" t="s">
        <v>85</v>
      </c>
      <c r="C305" s="15">
        <v>0</v>
      </c>
      <c r="D305" s="15">
        <v>902</v>
      </c>
      <c r="E305" s="27">
        <v>1300</v>
      </c>
      <c r="F305" s="16" t="s">
        <v>20</v>
      </c>
      <c r="G305" s="8">
        <v>0</v>
      </c>
      <c r="H305" s="7"/>
      <c r="I305" s="7"/>
      <c r="J305" s="7"/>
      <c r="K305" s="7">
        <v>0</v>
      </c>
      <c r="L305" s="7"/>
      <c r="M305" s="7"/>
      <c r="N305" s="7"/>
      <c r="O305" s="7"/>
      <c r="P305" s="7"/>
      <c r="Q305" s="7"/>
      <c r="R305" s="33">
        <f>G305+H305+I305+J305+K305</f>
        <v>0</v>
      </c>
      <c r="S305" s="8"/>
      <c r="T305" s="8"/>
      <c r="U305" s="8"/>
      <c r="V305" s="8"/>
      <c r="W305" s="8"/>
      <c r="X305" s="8"/>
      <c r="Y305" s="8"/>
      <c r="Z305" s="33">
        <f>I305+J305+K305+L305+M305</f>
        <v>0</v>
      </c>
      <c r="AA305" s="33"/>
      <c r="AB305" s="33"/>
      <c r="AC305" s="8"/>
      <c r="AD305" s="8"/>
      <c r="AE305" s="47" t="e">
        <f t="shared" si="13"/>
        <v>#DIV/0!</v>
      </c>
      <c r="AF305" s="1"/>
    </row>
    <row r="306" spans="1:32" ht="45">
      <c r="A306" s="5" t="s">
        <v>74</v>
      </c>
      <c r="B306" s="15" t="s">
        <v>85</v>
      </c>
      <c r="C306" s="15">
        <v>0</v>
      </c>
      <c r="D306" s="15">
        <v>903</v>
      </c>
      <c r="E306" s="27">
        <v>1300</v>
      </c>
      <c r="F306" s="25"/>
      <c r="G306" s="8">
        <f>G307</f>
        <v>1000000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33">
        <f>R307</f>
        <v>500000</v>
      </c>
      <c r="S306" s="8"/>
      <c r="T306" s="8"/>
      <c r="U306" s="8"/>
      <c r="V306" s="8"/>
      <c r="W306" s="8"/>
      <c r="X306" s="8"/>
      <c r="Y306" s="8"/>
      <c r="Z306" s="33">
        <f>Z307</f>
        <v>800000</v>
      </c>
      <c r="AA306" s="33">
        <f>AA307</f>
        <v>0</v>
      </c>
      <c r="AB306" s="33">
        <f>AB307</f>
        <v>0</v>
      </c>
      <c r="AC306" s="33">
        <f>AC307</f>
        <v>699489.02</v>
      </c>
      <c r="AD306" s="33"/>
      <c r="AE306" s="47">
        <f t="shared" si="13"/>
        <v>87.4361275</v>
      </c>
      <c r="AF306" s="1"/>
    </row>
    <row r="307" spans="1:32" ht="22.5">
      <c r="A307" s="3" t="s">
        <v>17</v>
      </c>
      <c r="B307" s="15" t="s">
        <v>85</v>
      </c>
      <c r="C307" s="15">
        <v>0</v>
      </c>
      <c r="D307" s="15">
        <v>903</v>
      </c>
      <c r="E307" s="27">
        <v>1300</v>
      </c>
      <c r="F307" s="16" t="s">
        <v>18</v>
      </c>
      <c r="G307" s="8">
        <f>G308</f>
        <v>1000000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33">
        <f>R308</f>
        <v>500000</v>
      </c>
      <c r="S307" s="8"/>
      <c r="T307" s="8"/>
      <c r="U307" s="8"/>
      <c r="V307" s="8"/>
      <c r="W307" s="8"/>
      <c r="X307" s="8"/>
      <c r="Y307" s="8"/>
      <c r="Z307" s="33">
        <f>Z308+Z316</f>
        <v>800000</v>
      </c>
      <c r="AA307" s="33"/>
      <c r="AB307" s="33"/>
      <c r="AC307" s="33">
        <f>AC308+AC316</f>
        <v>699489.02</v>
      </c>
      <c r="AD307" s="33"/>
      <c r="AE307" s="47">
        <f t="shared" si="13"/>
        <v>87.4361275</v>
      </c>
      <c r="AF307" s="1"/>
    </row>
    <row r="308" spans="1:32" s="42" customFormat="1" ht="33.75">
      <c r="A308" s="3" t="s">
        <v>19</v>
      </c>
      <c r="B308" s="15" t="s">
        <v>85</v>
      </c>
      <c r="C308" s="15">
        <v>0</v>
      </c>
      <c r="D308" s="15">
        <v>903</v>
      </c>
      <c r="E308" s="27">
        <v>1300</v>
      </c>
      <c r="F308" s="16" t="s">
        <v>20</v>
      </c>
      <c r="G308" s="8">
        <v>1000000</v>
      </c>
      <c r="H308" s="7"/>
      <c r="I308" s="7"/>
      <c r="J308" s="7"/>
      <c r="K308" s="7">
        <v>0</v>
      </c>
      <c r="L308" s="7"/>
      <c r="M308" s="7">
        <v>146399.5</v>
      </c>
      <c r="N308" s="7"/>
      <c r="O308" s="7"/>
      <c r="P308" s="7"/>
      <c r="Q308" s="7"/>
      <c r="R308" s="33">
        <v>500000</v>
      </c>
      <c r="S308" s="8"/>
      <c r="T308" s="8"/>
      <c r="U308" s="8">
        <v>-500000</v>
      </c>
      <c r="V308" s="8"/>
      <c r="W308" s="8"/>
      <c r="X308" s="8"/>
      <c r="Y308" s="8"/>
      <c r="Z308" s="56">
        <f>R308+S308+U308</f>
        <v>0</v>
      </c>
      <c r="AA308" s="33"/>
      <c r="AB308" s="33"/>
      <c r="AC308" s="8"/>
      <c r="AD308" s="8"/>
      <c r="AE308" s="47" t="s">
        <v>187</v>
      </c>
      <c r="AF308" s="1"/>
    </row>
    <row r="309" spans="1:32" s="42" customFormat="1" ht="45" hidden="1">
      <c r="A309" s="5" t="s">
        <v>74</v>
      </c>
      <c r="B309" s="15" t="s">
        <v>85</v>
      </c>
      <c r="C309" s="15">
        <v>0</v>
      </c>
      <c r="D309" s="15">
        <v>902</v>
      </c>
      <c r="E309" s="27">
        <v>1300</v>
      </c>
      <c r="F309" s="25" t="s">
        <v>0</v>
      </c>
      <c r="G309" s="8">
        <f>G310</f>
        <v>0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33">
        <f>R310</f>
        <v>0</v>
      </c>
      <c r="S309" s="8"/>
      <c r="T309" s="8"/>
      <c r="U309" s="8"/>
      <c r="V309" s="8"/>
      <c r="W309" s="8"/>
      <c r="X309" s="8"/>
      <c r="Y309" s="8"/>
      <c r="Z309" s="33">
        <f>Z310</f>
        <v>0</v>
      </c>
      <c r="AA309" s="33"/>
      <c r="AB309" s="33"/>
      <c r="AC309" s="8"/>
      <c r="AD309" s="8"/>
      <c r="AE309" s="47" t="e">
        <f t="shared" si="13"/>
        <v>#DIV/0!</v>
      </c>
      <c r="AF309" s="1"/>
    </row>
    <row r="310" spans="1:32" s="42" customFormat="1" ht="22.5" hidden="1">
      <c r="A310" s="3" t="s">
        <v>17</v>
      </c>
      <c r="B310" s="15" t="s">
        <v>85</v>
      </c>
      <c r="C310" s="15">
        <v>0</v>
      </c>
      <c r="D310" s="15">
        <v>902</v>
      </c>
      <c r="E310" s="27">
        <v>1300</v>
      </c>
      <c r="F310" s="16" t="s">
        <v>18</v>
      </c>
      <c r="G310" s="8">
        <f>G311</f>
        <v>0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33">
        <f>R311</f>
        <v>0</v>
      </c>
      <c r="S310" s="8"/>
      <c r="T310" s="8"/>
      <c r="U310" s="8"/>
      <c r="V310" s="8"/>
      <c r="W310" s="8"/>
      <c r="X310" s="8"/>
      <c r="Y310" s="8"/>
      <c r="Z310" s="33">
        <f>Z311</f>
        <v>0</v>
      </c>
      <c r="AA310" s="33"/>
      <c r="AB310" s="33"/>
      <c r="AC310" s="8"/>
      <c r="AD310" s="8"/>
      <c r="AE310" s="47" t="e">
        <f t="shared" si="13"/>
        <v>#DIV/0!</v>
      </c>
      <c r="AF310" s="1"/>
    </row>
    <row r="311" spans="1:32" s="42" customFormat="1" ht="33.75" hidden="1">
      <c r="A311" s="3" t="s">
        <v>19</v>
      </c>
      <c r="B311" s="15" t="s">
        <v>85</v>
      </c>
      <c r="C311" s="15">
        <v>0</v>
      </c>
      <c r="D311" s="15">
        <v>902</v>
      </c>
      <c r="E311" s="27">
        <v>1300</v>
      </c>
      <c r="F311" s="16" t="s">
        <v>20</v>
      </c>
      <c r="G311" s="8">
        <v>0</v>
      </c>
      <c r="H311" s="7"/>
      <c r="I311" s="7"/>
      <c r="J311" s="7"/>
      <c r="K311" s="7">
        <v>0</v>
      </c>
      <c r="L311" s="7"/>
      <c r="M311" s="7"/>
      <c r="N311" s="7"/>
      <c r="O311" s="7"/>
      <c r="P311" s="7"/>
      <c r="Q311" s="7"/>
      <c r="R311" s="33">
        <f>G311+H311+I311+J311+K311</f>
        <v>0</v>
      </c>
      <c r="S311" s="8"/>
      <c r="T311" s="8"/>
      <c r="U311" s="8"/>
      <c r="V311" s="8"/>
      <c r="W311" s="8"/>
      <c r="X311" s="8"/>
      <c r="Y311" s="8"/>
      <c r="Z311" s="33">
        <f>I311+J311+K311+L311+M311</f>
        <v>0</v>
      </c>
      <c r="AA311" s="33"/>
      <c r="AB311" s="33"/>
      <c r="AC311" s="8"/>
      <c r="AD311" s="8"/>
      <c r="AE311" s="47" t="e">
        <f t="shared" si="13"/>
        <v>#DIV/0!</v>
      </c>
      <c r="AF311" s="1"/>
    </row>
    <row r="312" spans="1:32" s="42" customFormat="1" ht="21" hidden="1">
      <c r="A312" s="18" t="s">
        <v>60</v>
      </c>
      <c r="B312" s="15"/>
      <c r="C312" s="15"/>
      <c r="D312" s="15">
        <v>921</v>
      </c>
      <c r="E312" s="27">
        <v>1121</v>
      </c>
      <c r="F312" s="16"/>
      <c r="G312" s="8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33"/>
      <c r="S312" s="8"/>
      <c r="T312" s="8"/>
      <c r="U312" s="8"/>
      <c r="V312" s="8"/>
      <c r="W312" s="8"/>
      <c r="X312" s="8"/>
      <c r="Y312" s="8"/>
      <c r="Z312" s="33"/>
      <c r="AA312" s="33"/>
      <c r="AB312" s="33"/>
      <c r="AC312" s="8"/>
      <c r="AD312" s="8"/>
      <c r="AE312" s="47" t="e">
        <f t="shared" si="13"/>
        <v>#DIV/0!</v>
      </c>
      <c r="AF312" s="1"/>
    </row>
    <row r="313" spans="1:32" s="42" customFormat="1" ht="56.25" hidden="1">
      <c r="A313" s="4" t="s">
        <v>103</v>
      </c>
      <c r="B313" s="15" t="s">
        <v>119</v>
      </c>
      <c r="C313" s="15">
        <v>1</v>
      </c>
      <c r="D313" s="15">
        <v>921</v>
      </c>
      <c r="E313" s="27">
        <v>1121</v>
      </c>
      <c r="F313" s="16"/>
      <c r="G313" s="8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33"/>
      <c r="S313" s="8"/>
      <c r="T313" s="8"/>
      <c r="U313" s="8"/>
      <c r="V313" s="8"/>
      <c r="W313" s="8"/>
      <c r="X313" s="8"/>
      <c r="Y313" s="8"/>
      <c r="Z313" s="33"/>
      <c r="AA313" s="33"/>
      <c r="AB313" s="33"/>
      <c r="AC313" s="8"/>
      <c r="AD313" s="8"/>
      <c r="AE313" s="47" t="e">
        <f t="shared" si="13"/>
        <v>#DIV/0!</v>
      </c>
      <c r="AF313" s="1"/>
    </row>
    <row r="314" spans="1:32" s="42" customFormat="1" ht="22.5" hidden="1">
      <c r="A314" s="3" t="s">
        <v>17</v>
      </c>
      <c r="B314" s="15" t="s">
        <v>119</v>
      </c>
      <c r="C314" s="15">
        <v>1</v>
      </c>
      <c r="D314" s="15">
        <v>921</v>
      </c>
      <c r="E314" s="27">
        <v>1121</v>
      </c>
      <c r="F314" s="16" t="s">
        <v>18</v>
      </c>
      <c r="G314" s="8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33"/>
      <c r="S314" s="8"/>
      <c r="T314" s="8"/>
      <c r="U314" s="8"/>
      <c r="V314" s="8"/>
      <c r="W314" s="8"/>
      <c r="X314" s="8"/>
      <c r="Y314" s="8"/>
      <c r="Z314" s="33"/>
      <c r="AA314" s="33"/>
      <c r="AB314" s="33"/>
      <c r="AC314" s="8"/>
      <c r="AD314" s="8"/>
      <c r="AE314" s="47" t="e">
        <f t="shared" si="13"/>
        <v>#DIV/0!</v>
      </c>
      <c r="AF314" s="1"/>
    </row>
    <row r="315" spans="1:32" s="42" customFormat="1" ht="33.75" hidden="1">
      <c r="A315" s="3" t="s">
        <v>19</v>
      </c>
      <c r="B315" s="15" t="s">
        <v>119</v>
      </c>
      <c r="C315" s="15">
        <v>1</v>
      </c>
      <c r="D315" s="15">
        <v>921</v>
      </c>
      <c r="E315" s="27">
        <v>1121</v>
      </c>
      <c r="F315" s="16" t="s">
        <v>20</v>
      </c>
      <c r="G315" s="8"/>
      <c r="H315" s="7"/>
      <c r="I315" s="7"/>
      <c r="J315" s="7"/>
      <c r="K315" s="7"/>
      <c r="L315" s="7">
        <v>0</v>
      </c>
      <c r="M315" s="7"/>
      <c r="N315" s="7"/>
      <c r="O315" s="7"/>
      <c r="P315" s="7"/>
      <c r="Q315" s="7"/>
      <c r="R315" s="33"/>
      <c r="S315" s="8"/>
      <c r="T315" s="8"/>
      <c r="U315" s="8"/>
      <c r="V315" s="8"/>
      <c r="W315" s="8"/>
      <c r="X315" s="8"/>
      <c r="Y315" s="8"/>
      <c r="Z315" s="33"/>
      <c r="AA315" s="33"/>
      <c r="AB315" s="33"/>
      <c r="AC315" s="8"/>
      <c r="AD315" s="8"/>
      <c r="AE315" s="47" t="e">
        <f t="shared" si="13"/>
        <v>#DIV/0!</v>
      </c>
      <c r="AF315" s="1"/>
    </row>
    <row r="316" spans="1:32" s="42" customFormat="1" ht="22.5">
      <c r="A316" s="13" t="s">
        <v>179</v>
      </c>
      <c r="B316" s="15" t="s">
        <v>85</v>
      </c>
      <c r="C316" s="15">
        <v>0</v>
      </c>
      <c r="D316" s="15">
        <v>903</v>
      </c>
      <c r="E316" s="27">
        <v>1300</v>
      </c>
      <c r="F316" s="16">
        <v>244</v>
      </c>
      <c r="G316" s="8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33"/>
      <c r="S316" s="8"/>
      <c r="T316" s="8"/>
      <c r="U316" s="8">
        <v>500000</v>
      </c>
      <c r="V316" s="8">
        <v>300000</v>
      </c>
      <c r="W316" s="8"/>
      <c r="X316" s="8"/>
      <c r="Y316" s="8"/>
      <c r="Z316" s="33">
        <f>U316+V316</f>
        <v>800000</v>
      </c>
      <c r="AA316" s="33"/>
      <c r="AB316" s="33"/>
      <c r="AC316" s="57">
        <v>699489.02</v>
      </c>
      <c r="AD316" s="8"/>
      <c r="AE316" s="47">
        <f t="shared" si="13"/>
        <v>87.4361275</v>
      </c>
      <c r="AF316" s="1"/>
    </row>
    <row r="317" spans="1:32" ht="31.5">
      <c r="A317" s="18" t="s">
        <v>134</v>
      </c>
      <c r="B317" s="19" t="s">
        <v>86</v>
      </c>
      <c r="C317" s="19"/>
      <c r="D317" s="19"/>
      <c r="E317" s="19"/>
      <c r="F317" s="16"/>
      <c r="G317" s="21" t="e">
        <f>G318+G397</f>
        <v>#REF!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47">
        <f>R318+R397+R431</f>
        <v>489479369.15</v>
      </c>
      <c r="S317" s="21"/>
      <c r="T317" s="21"/>
      <c r="U317" s="21"/>
      <c r="V317" s="21"/>
      <c r="W317" s="21"/>
      <c r="X317" s="21"/>
      <c r="Y317" s="21"/>
      <c r="Z317" s="47">
        <f>Z318+Z397+Z431</f>
        <v>498232064.37</v>
      </c>
      <c r="AA317" s="47">
        <f>AA318+AA397+AA431</f>
        <v>0</v>
      </c>
      <c r="AB317" s="47">
        <f>AB318+AB397+AB431</f>
        <v>0</v>
      </c>
      <c r="AC317" s="47">
        <f>AC318+AC397+AC431</f>
        <v>268548716.6</v>
      </c>
      <c r="AD317" s="47"/>
      <c r="AE317" s="47">
        <f t="shared" si="13"/>
        <v>53.90032794046928</v>
      </c>
      <c r="AF317" s="1"/>
    </row>
    <row r="318" spans="1:32" ht="31.5">
      <c r="A318" s="18" t="s">
        <v>135</v>
      </c>
      <c r="B318" s="19" t="s">
        <v>86</v>
      </c>
      <c r="C318" s="19">
        <v>1</v>
      </c>
      <c r="D318" s="19"/>
      <c r="E318" s="19"/>
      <c r="F318" s="20"/>
      <c r="G318" s="21">
        <f>G319</f>
        <v>424365447.72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47">
        <f>R319</f>
        <v>450820059.15</v>
      </c>
      <c r="S318" s="21"/>
      <c r="T318" s="21"/>
      <c r="U318" s="21"/>
      <c r="V318" s="21"/>
      <c r="W318" s="21"/>
      <c r="X318" s="21"/>
      <c r="Y318" s="21"/>
      <c r="Z318" s="47">
        <f>Z319</f>
        <v>449129202.15</v>
      </c>
      <c r="AA318" s="47">
        <f>AA319</f>
        <v>0</v>
      </c>
      <c r="AB318" s="47">
        <f>AB319</f>
        <v>0</v>
      </c>
      <c r="AC318" s="47">
        <f>AC319</f>
        <v>241917675.57</v>
      </c>
      <c r="AD318" s="47"/>
      <c r="AE318" s="47">
        <f t="shared" si="13"/>
        <v>53.86371547695632</v>
      </c>
      <c r="AF318" s="1"/>
    </row>
    <row r="319" spans="1:32" ht="21">
      <c r="A319" s="18" t="s">
        <v>60</v>
      </c>
      <c r="B319" s="19" t="s">
        <v>86</v>
      </c>
      <c r="C319" s="19">
        <v>1</v>
      </c>
      <c r="D319" s="19">
        <v>921</v>
      </c>
      <c r="E319" s="19"/>
      <c r="F319" s="20"/>
      <c r="G319" s="21">
        <f>G320+G324+G373+G377+G381+G385+G389+G393</f>
        <v>424365447.72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47">
        <f>R320+R324+R373+R377+R381+R385+R389+R393</f>
        <v>450820059.15</v>
      </c>
      <c r="S319" s="21"/>
      <c r="T319" s="21"/>
      <c r="U319" s="21"/>
      <c r="V319" s="21"/>
      <c r="W319" s="21"/>
      <c r="X319" s="21"/>
      <c r="Y319" s="21"/>
      <c r="Z319" s="47">
        <f>Z320+Z324+Z373+Z377+Z381+Z385+Z389+Z393</f>
        <v>449129202.15</v>
      </c>
      <c r="AA319" s="47">
        <f>AA320+AA324+AA373+AA377+AA381+AA385+AA389+AA393</f>
        <v>0</v>
      </c>
      <c r="AB319" s="47">
        <f>AB320+AB324+AB373+AB377+AB381+AB385+AB389+AB393</f>
        <v>0</v>
      </c>
      <c r="AC319" s="47">
        <f>AC320+AC324+AC373+AC377+AC381+AC385+AC389+AC393</f>
        <v>241917675.57</v>
      </c>
      <c r="AD319" s="47"/>
      <c r="AE319" s="47">
        <f t="shared" si="13"/>
        <v>53.86371547695632</v>
      </c>
      <c r="AF319" s="1"/>
    </row>
    <row r="320" spans="1:32" ht="11.25">
      <c r="A320" s="3" t="s">
        <v>61</v>
      </c>
      <c r="B320" s="15" t="s">
        <v>86</v>
      </c>
      <c r="C320" s="15">
        <v>1</v>
      </c>
      <c r="D320" s="15">
        <v>921</v>
      </c>
      <c r="E320" s="15">
        <v>1030</v>
      </c>
      <c r="F320" s="16"/>
      <c r="G320" s="8">
        <f>G321</f>
        <v>41925909.56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33">
        <f>R321</f>
        <v>43538356</v>
      </c>
      <c r="S320" s="8"/>
      <c r="T320" s="8"/>
      <c r="U320" s="8"/>
      <c r="V320" s="8"/>
      <c r="W320" s="8"/>
      <c r="X320" s="8"/>
      <c r="Y320" s="8"/>
      <c r="Z320" s="33">
        <f>Z321</f>
        <v>44461351</v>
      </c>
      <c r="AA320" s="33">
        <f>AA321</f>
        <v>0</v>
      </c>
      <c r="AB320" s="33">
        <f>AB321</f>
        <v>0</v>
      </c>
      <c r="AC320" s="33">
        <f>AC321</f>
        <v>19525055</v>
      </c>
      <c r="AD320" s="33"/>
      <c r="AE320" s="47">
        <f t="shared" si="13"/>
        <v>43.914668719805654</v>
      </c>
      <c r="AF320" s="1"/>
    </row>
    <row r="321" spans="1:32" s="42" customFormat="1" ht="33.75">
      <c r="A321" s="3" t="s">
        <v>80</v>
      </c>
      <c r="B321" s="15" t="s">
        <v>86</v>
      </c>
      <c r="C321" s="15">
        <v>1</v>
      </c>
      <c r="D321" s="15">
        <v>921</v>
      </c>
      <c r="E321" s="15">
        <v>1030</v>
      </c>
      <c r="F321" s="16" t="s">
        <v>27</v>
      </c>
      <c r="G321" s="8">
        <f>G322</f>
        <v>41925909.56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33">
        <f>R322</f>
        <v>43538356</v>
      </c>
      <c r="S321" s="8"/>
      <c r="T321" s="8"/>
      <c r="U321" s="8"/>
      <c r="V321" s="8"/>
      <c r="W321" s="8"/>
      <c r="X321" s="8"/>
      <c r="Y321" s="8"/>
      <c r="Z321" s="33">
        <f>Z322</f>
        <v>44461351</v>
      </c>
      <c r="AA321" s="33"/>
      <c r="AB321" s="33"/>
      <c r="AC321" s="33">
        <f>AC322</f>
        <v>19525055</v>
      </c>
      <c r="AD321" s="33"/>
      <c r="AE321" s="47">
        <f t="shared" si="13"/>
        <v>43.914668719805654</v>
      </c>
      <c r="AF321" s="1"/>
    </row>
    <row r="322" spans="1:32" ht="11.25">
      <c r="A322" s="3" t="s">
        <v>57</v>
      </c>
      <c r="B322" s="15" t="s">
        <v>86</v>
      </c>
      <c r="C322" s="15">
        <v>1</v>
      </c>
      <c r="D322" s="15">
        <v>921</v>
      </c>
      <c r="E322" s="15">
        <v>1030</v>
      </c>
      <c r="F322" s="16">
        <v>610</v>
      </c>
      <c r="G322" s="8">
        <f>G323</f>
        <v>41925909.56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33">
        <f>R323</f>
        <v>43538356</v>
      </c>
      <c r="S322" s="8"/>
      <c r="T322" s="8"/>
      <c r="U322" s="8"/>
      <c r="V322" s="8"/>
      <c r="W322" s="8"/>
      <c r="X322" s="8"/>
      <c r="Y322" s="8"/>
      <c r="Z322" s="33">
        <f>Z323</f>
        <v>44461351</v>
      </c>
      <c r="AA322" s="33"/>
      <c r="AB322" s="33"/>
      <c r="AC322" s="33">
        <f>AC323</f>
        <v>19525055</v>
      </c>
      <c r="AD322" s="33"/>
      <c r="AE322" s="47">
        <f t="shared" si="13"/>
        <v>43.914668719805654</v>
      </c>
      <c r="AF322" s="1"/>
    </row>
    <row r="323" spans="1:32" ht="56.25">
      <c r="A323" s="3" t="s">
        <v>28</v>
      </c>
      <c r="B323" s="15" t="s">
        <v>86</v>
      </c>
      <c r="C323" s="15">
        <v>1</v>
      </c>
      <c r="D323" s="15">
        <v>921</v>
      </c>
      <c r="E323" s="15">
        <v>1030</v>
      </c>
      <c r="F323" s="16" t="s">
        <v>29</v>
      </c>
      <c r="G323" s="8">
        <v>41925909.56</v>
      </c>
      <c r="H323" s="2"/>
      <c r="I323" s="2"/>
      <c r="J323" s="2"/>
      <c r="K323" s="2">
        <v>267929</v>
      </c>
      <c r="L323" s="2"/>
      <c r="M323" s="2"/>
      <c r="N323" s="2"/>
      <c r="O323" s="2">
        <v>-5000</v>
      </c>
      <c r="P323" s="2">
        <v>-9739.6</v>
      </c>
      <c r="Q323" s="2">
        <v>401443</v>
      </c>
      <c r="R323" s="33">
        <v>43538356</v>
      </c>
      <c r="S323" s="8"/>
      <c r="T323" s="8"/>
      <c r="U323" s="8"/>
      <c r="V323" s="8">
        <v>922995</v>
      </c>
      <c r="W323" s="8"/>
      <c r="X323" s="8"/>
      <c r="Y323" s="8">
        <v>-5000</v>
      </c>
      <c r="Z323" s="33">
        <v>44461351</v>
      </c>
      <c r="AA323" s="33"/>
      <c r="AB323" s="33"/>
      <c r="AC323" s="57">
        <v>19525055</v>
      </c>
      <c r="AD323" s="8"/>
      <c r="AE323" s="47">
        <f t="shared" si="13"/>
        <v>43.914668719805654</v>
      </c>
      <c r="AF323" s="1"/>
    </row>
    <row r="324" spans="1:32" ht="22.5">
      <c r="A324" s="26" t="s">
        <v>75</v>
      </c>
      <c r="B324" s="15" t="s">
        <v>86</v>
      </c>
      <c r="C324" s="15">
        <v>1</v>
      </c>
      <c r="D324" s="15">
        <v>921</v>
      </c>
      <c r="E324" s="15">
        <v>1040</v>
      </c>
      <c r="F324" s="16"/>
      <c r="G324" s="8">
        <f>G325+G329+G333+G337+G341+G345+G349+G353+G357+G361+G365+G369</f>
        <v>42366049.080000006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33">
        <f>R325+R329+R333+R337+R341+R345+R349+R353+R357+R361+R365+R369</f>
        <v>43655490</v>
      </c>
      <c r="S324" s="8"/>
      <c r="T324" s="8"/>
      <c r="U324" s="8"/>
      <c r="V324" s="8"/>
      <c r="W324" s="8"/>
      <c r="X324" s="8"/>
      <c r="Y324" s="8"/>
      <c r="Z324" s="33">
        <f>Z325+Z329+Z333+Z337+Z341+Z345+Z349+Z353+Z357+Z361+Z365+Z369</f>
        <v>43840896</v>
      </c>
      <c r="AA324" s="33">
        <f>AA325+AA329+AA333+AA337+AA341+AA345+AA349+AA353+AA357+AA361+AA365+AA369</f>
        <v>0</v>
      </c>
      <c r="AB324" s="33">
        <f>AB325+AB329+AB333+AB337+AB341+AB345+AB349+AB353+AB357+AB361+AB365+AB369</f>
        <v>0</v>
      </c>
      <c r="AC324" s="33">
        <f>AC325+AC329+AC333+AC337+AC341+AC345+AC349+AC353+AC357+AC361+AC365+AC369</f>
        <v>19893031.32</v>
      </c>
      <c r="AD324" s="33"/>
      <c r="AE324" s="47">
        <f t="shared" si="13"/>
        <v>45.37551267200379</v>
      </c>
      <c r="AF324" s="1"/>
    </row>
    <row r="325" spans="1:32" ht="67.5">
      <c r="A325" s="26" t="s">
        <v>148</v>
      </c>
      <c r="B325" s="15" t="s">
        <v>86</v>
      </c>
      <c r="C325" s="15">
        <v>1</v>
      </c>
      <c r="D325" s="15">
        <v>921</v>
      </c>
      <c r="E325" s="15">
        <v>1041</v>
      </c>
      <c r="F325" s="16"/>
      <c r="G325" s="8">
        <f>G326</f>
        <v>3573590.44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33">
        <f>R326</f>
        <v>3639920</v>
      </c>
      <c r="S325" s="8"/>
      <c r="T325" s="8"/>
      <c r="U325" s="8"/>
      <c r="V325" s="8"/>
      <c r="W325" s="8"/>
      <c r="X325" s="8"/>
      <c r="Y325" s="8"/>
      <c r="Z325" s="33">
        <f>Z326</f>
        <v>3639920</v>
      </c>
      <c r="AA325" s="33">
        <f>AA326</f>
        <v>0</v>
      </c>
      <c r="AB325" s="33">
        <f>AB326</f>
        <v>0</v>
      </c>
      <c r="AC325" s="33">
        <f>AC326</f>
        <v>1621592</v>
      </c>
      <c r="AD325" s="33"/>
      <c r="AE325" s="47">
        <f t="shared" si="13"/>
        <v>44.55020989472296</v>
      </c>
      <c r="AF325" s="1"/>
    </row>
    <row r="326" spans="1:32" ht="33.75">
      <c r="A326" s="3" t="s">
        <v>80</v>
      </c>
      <c r="B326" s="15" t="s">
        <v>86</v>
      </c>
      <c r="C326" s="15">
        <v>1</v>
      </c>
      <c r="D326" s="15">
        <v>921</v>
      </c>
      <c r="E326" s="15">
        <v>1041</v>
      </c>
      <c r="F326" s="16">
        <v>600</v>
      </c>
      <c r="G326" s="8">
        <f>G327</f>
        <v>3573590.44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33">
        <f>R327</f>
        <v>3639920</v>
      </c>
      <c r="S326" s="8"/>
      <c r="T326" s="8"/>
      <c r="U326" s="8"/>
      <c r="V326" s="8"/>
      <c r="W326" s="8"/>
      <c r="X326" s="8"/>
      <c r="Y326" s="8"/>
      <c r="Z326" s="33">
        <f>Z327</f>
        <v>3639920</v>
      </c>
      <c r="AA326" s="33"/>
      <c r="AB326" s="33"/>
      <c r="AC326" s="33">
        <f>AC327</f>
        <v>1621592</v>
      </c>
      <c r="AD326" s="33"/>
      <c r="AE326" s="47">
        <f t="shared" si="13"/>
        <v>44.55020989472296</v>
      </c>
      <c r="AF326" s="1"/>
    </row>
    <row r="327" spans="1:32" ht="11.25">
      <c r="A327" s="3" t="s">
        <v>57</v>
      </c>
      <c r="B327" s="15" t="s">
        <v>86</v>
      </c>
      <c r="C327" s="15">
        <v>1</v>
      </c>
      <c r="D327" s="15">
        <v>921</v>
      </c>
      <c r="E327" s="15">
        <v>1041</v>
      </c>
      <c r="F327" s="16">
        <v>610</v>
      </c>
      <c r="G327" s="8">
        <f>G328</f>
        <v>3573590.44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33">
        <f>R328</f>
        <v>3639920</v>
      </c>
      <c r="S327" s="8"/>
      <c r="T327" s="8"/>
      <c r="U327" s="8"/>
      <c r="V327" s="8"/>
      <c r="W327" s="8"/>
      <c r="X327" s="8"/>
      <c r="Y327" s="8"/>
      <c r="Z327" s="33">
        <f>Z328</f>
        <v>3639920</v>
      </c>
      <c r="AA327" s="33"/>
      <c r="AB327" s="33"/>
      <c r="AC327" s="33">
        <f>AC328</f>
        <v>1621592</v>
      </c>
      <c r="AD327" s="33"/>
      <c r="AE327" s="47">
        <f t="shared" si="13"/>
        <v>44.55020989472296</v>
      </c>
      <c r="AF327" s="1"/>
    </row>
    <row r="328" spans="1:32" ht="56.25">
      <c r="A328" s="3" t="s">
        <v>28</v>
      </c>
      <c r="B328" s="15" t="s">
        <v>86</v>
      </c>
      <c r="C328" s="15">
        <v>1</v>
      </c>
      <c r="D328" s="15">
        <v>921</v>
      </c>
      <c r="E328" s="15">
        <v>1041</v>
      </c>
      <c r="F328" s="16">
        <v>611</v>
      </c>
      <c r="G328" s="8">
        <v>3573590.44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33">
        <v>3639920</v>
      </c>
      <c r="S328" s="8"/>
      <c r="T328" s="8"/>
      <c r="U328" s="8"/>
      <c r="V328" s="8"/>
      <c r="W328" s="8"/>
      <c r="X328" s="8"/>
      <c r="Y328" s="8"/>
      <c r="Z328" s="33">
        <f>R328+S328</f>
        <v>3639920</v>
      </c>
      <c r="AA328" s="33"/>
      <c r="AB328" s="33"/>
      <c r="AC328" s="57">
        <v>1621592</v>
      </c>
      <c r="AD328" s="8"/>
      <c r="AE328" s="47">
        <f t="shared" si="13"/>
        <v>44.55020989472296</v>
      </c>
      <c r="AF328" s="1"/>
    </row>
    <row r="329" spans="1:32" ht="67.5">
      <c r="A329" s="4" t="s">
        <v>149</v>
      </c>
      <c r="B329" s="15" t="s">
        <v>86</v>
      </c>
      <c r="C329" s="15">
        <v>1</v>
      </c>
      <c r="D329" s="15">
        <v>921</v>
      </c>
      <c r="E329" s="15">
        <v>1042</v>
      </c>
      <c r="F329" s="16"/>
      <c r="G329" s="8">
        <f>G330</f>
        <v>2535764.44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33">
        <f>R330</f>
        <v>2486238</v>
      </c>
      <c r="S329" s="8"/>
      <c r="T329" s="8"/>
      <c r="U329" s="8"/>
      <c r="V329" s="8"/>
      <c r="W329" s="8"/>
      <c r="X329" s="8"/>
      <c r="Y329" s="8"/>
      <c r="Z329" s="33">
        <f>Z330</f>
        <v>2486238</v>
      </c>
      <c r="AA329" s="33">
        <f>AA330</f>
        <v>0</v>
      </c>
      <c r="AB329" s="33">
        <f>AB330</f>
        <v>0</v>
      </c>
      <c r="AC329" s="33">
        <f>AC330</f>
        <v>1082577.32</v>
      </c>
      <c r="AD329" s="33"/>
      <c r="AE329" s="47">
        <f t="shared" si="13"/>
        <v>43.54278713461865</v>
      </c>
      <c r="AF329" s="1"/>
    </row>
    <row r="330" spans="1:32" ht="33.75">
      <c r="A330" s="3" t="s">
        <v>80</v>
      </c>
      <c r="B330" s="15" t="s">
        <v>86</v>
      </c>
      <c r="C330" s="15">
        <v>1</v>
      </c>
      <c r="D330" s="15">
        <v>921</v>
      </c>
      <c r="E330" s="15">
        <v>1042</v>
      </c>
      <c r="F330" s="16">
        <v>600</v>
      </c>
      <c r="G330" s="8">
        <f>G331</f>
        <v>2535764.44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33">
        <f>R331</f>
        <v>2486238</v>
      </c>
      <c r="S330" s="8"/>
      <c r="T330" s="8"/>
      <c r="U330" s="8"/>
      <c r="V330" s="8"/>
      <c r="W330" s="8"/>
      <c r="X330" s="8"/>
      <c r="Y330" s="8"/>
      <c r="Z330" s="33">
        <f>Z331</f>
        <v>2486238</v>
      </c>
      <c r="AA330" s="33"/>
      <c r="AB330" s="33"/>
      <c r="AC330" s="33">
        <f>AC331</f>
        <v>1082577.32</v>
      </c>
      <c r="AD330" s="33"/>
      <c r="AE330" s="47">
        <f t="shared" si="13"/>
        <v>43.54278713461865</v>
      </c>
      <c r="AF330" s="1"/>
    </row>
    <row r="331" spans="1:32" ht="11.25">
      <c r="A331" s="3" t="s">
        <v>57</v>
      </c>
      <c r="B331" s="15" t="s">
        <v>86</v>
      </c>
      <c r="C331" s="15">
        <v>1</v>
      </c>
      <c r="D331" s="15">
        <v>921</v>
      </c>
      <c r="E331" s="15">
        <v>1042</v>
      </c>
      <c r="F331" s="16">
        <v>610</v>
      </c>
      <c r="G331" s="8">
        <f>G332</f>
        <v>2535764.44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33">
        <f>R332</f>
        <v>2486238</v>
      </c>
      <c r="S331" s="8"/>
      <c r="T331" s="8"/>
      <c r="U331" s="8"/>
      <c r="V331" s="8"/>
      <c r="W331" s="8"/>
      <c r="X331" s="8"/>
      <c r="Y331" s="8"/>
      <c r="Z331" s="33">
        <f>Z332</f>
        <v>2486238</v>
      </c>
      <c r="AA331" s="33"/>
      <c r="AB331" s="33"/>
      <c r="AC331" s="33">
        <f>AC332</f>
        <v>1082577.32</v>
      </c>
      <c r="AD331" s="33"/>
      <c r="AE331" s="47">
        <f aca="true" t="shared" si="14" ref="AE331:AE394">AC331/Z331*100</f>
        <v>43.54278713461865</v>
      </c>
      <c r="AF331" s="1"/>
    </row>
    <row r="332" spans="1:32" ht="56.25">
      <c r="A332" s="3" t="s">
        <v>28</v>
      </c>
      <c r="B332" s="15" t="s">
        <v>86</v>
      </c>
      <c r="C332" s="15">
        <v>1</v>
      </c>
      <c r="D332" s="15">
        <v>921</v>
      </c>
      <c r="E332" s="15">
        <v>1042</v>
      </c>
      <c r="F332" s="16">
        <v>611</v>
      </c>
      <c r="G332" s="8">
        <v>2535764.44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33">
        <v>2486238</v>
      </c>
      <c r="S332" s="8"/>
      <c r="T332" s="8"/>
      <c r="U332" s="8"/>
      <c r="V332" s="8"/>
      <c r="W332" s="8"/>
      <c r="X332" s="8"/>
      <c r="Y332" s="8"/>
      <c r="Z332" s="33">
        <f>R332+S332</f>
        <v>2486238</v>
      </c>
      <c r="AA332" s="33"/>
      <c r="AB332" s="33"/>
      <c r="AC332" s="57">
        <v>1082577.32</v>
      </c>
      <c r="AD332" s="8"/>
      <c r="AE332" s="47">
        <f t="shared" si="14"/>
        <v>43.54278713461865</v>
      </c>
      <c r="AF332" s="1"/>
    </row>
    <row r="333" spans="1:32" ht="78.75">
      <c r="A333" s="4" t="s">
        <v>150</v>
      </c>
      <c r="B333" s="15" t="s">
        <v>86</v>
      </c>
      <c r="C333" s="15">
        <v>1</v>
      </c>
      <c r="D333" s="15">
        <v>921</v>
      </c>
      <c r="E333" s="15">
        <v>1043</v>
      </c>
      <c r="F333" s="16"/>
      <c r="G333" s="8">
        <f>G334</f>
        <v>4433372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33">
        <f>R334</f>
        <v>4502630</v>
      </c>
      <c r="S333" s="8"/>
      <c r="T333" s="8"/>
      <c r="U333" s="8"/>
      <c r="V333" s="8"/>
      <c r="W333" s="8"/>
      <c r="X333" s="8"/>
      <c r="Y333" s="8"/>
      <c r="Z333" s="33">
        <f>Z334</f>
        <v>4502630</v>
      </c>
      <c r="AA333" s="33">
        <f>AA334</f>
        <v>0</v>
      </c>
      <c r="AB333" s="33">
        <f>AB334</f>
        <v>0</v>
      </c>
      <c r="AC333" s="33">
        <f>AC334</f>
        <v>2069466</v>
      </c>
      <c r="AD333" s="33"/>
      <c r="AE333" s="47">
        <f t="shared" si="14"/>
        <v>45.961271523531806</v>
      </c>
      <c r="AF333" s="1"/>
    </row>
    <row r="334" spans="1:32" ht="33.75">
      <c r="A334" s="3" t="s">
        <v>80</v>
      </c>
      <c r="B334" s="15" t="s">
        <v>86</v>
      </c>
      <c r="C334" s="15">
        <v>1</v>
      </c>
      <c r="D334" s="15">
        <v>921</v>
      </c>
      <c r="E334" s="15">
        <v>1043</v>
      </c>
      <c r="F334" s="16">
        <v>600</v>
      </c>
      <c r="G334" s="8">
        <f>G335</f>
        <v>4433372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33">
        <f>R335</f>
        <v>4502630</v>
      </c>
      <c r="S334" s="8"/>
      <c r="T334" s="8"/>
      <c r="U334" s="8"/>
      <c r="V334" s="8"/>
      <c r="W334" s="8"/>
      <c r="X334" s="8"/>
      <c r="Y334" s="8"/>
      <c r="Z334" s="33">
        <f>Z335</f>
        <v>4502630</v>
      </c>
      <c r="AA334" s="33"/>
      <c r="AB334" s="33"/>
      <c r="AC334" s="33">
        <f>AC335</f>
        <v>2069466</v>
      </c>
      <c r="AD334" s="33"/>
      <c r="AE334" s="47">
        <f t="shared" si="14"/>
        <v>45.961271523531806</v>
      </c>
      <c r="AF334" s="1"/>
    </row>
    <row r="335" spans="1:32" ht="11.25">
      <c r="A335" s="3" t="s">
        <v>57</v>
      </c>
      <c r="B335" s="15" t="s">
        <v>86</v>
      </c>
      <c r="C335" s="15">
        <v>1</v>
      </c>
      <c r="D335" s="15">
        <v>921</v>
      </c>
      <c r="E335" s="15">
        <v>1043</v>
      </c>
      <c r="F335" s="16">
        <v>610</v>
      </c>
      <c r="G335" s="8">
        <f>G336</f>
        <v>4433372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33">
        <f>R336</f>
        <v>4502630</v>
      </c>
      <c r="S335" s="8"/>
      <c r="T335" s="8"/>
      <c r="U335" s="8"/>
      <c r="V335" s="8"/>
      <c r="W335" s="8"/>
      <c r="X335" s="8"/>
      <c r="Y335" s="8"/>
      <c r="Z335" s="33">
        <f>Z336</f>
        <v>4502630</v>
      </c>
      <c r="AA335" s="33"/>
      <c r="AB335" s="33"/>
      <c r="AC335" s="33">
        <f>AC336</f>
        <v>2069466</v>
      </c>
      <c r="AD335" s="33"/>
      <c r="AE335" s="47">
        <f t="shared" si="14"/>
        <v>45.961271523531806</v>
      </c>
      <c r="AF335" s="1"/>
    </row>
    <row r="336" spans="1:32" ht="56.25">
      <c r="A336" s="3" t="s">
        <v>28</v>
      </c>
      <c r="B336" s="15" t="s">
        <v>86</v>
      </c>
      <c r="C336" s="15">
        <v>1</v>
      </c>
      <c r="D336" s="15">
        <v>921</v>
      </c>
      <c r="E336" s="15">
        <v>1043</v>
      </c>
      <c r="F336" s="16">
        <v>611</v>
      </c>
      <c r="G336" s="8">
        <v>4433372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33">
        <v>4502630</v>
      </c>
      <c r="S336" s="8"/>
      <c r="T336" s="8"/>
      <c r="U336" s="8"/>
      <c r="V336" s="8"/>
      <c r="W336" s="8"/>
      <c r="X336" s="8"/>
      <c r="Y336" s="8"/>
      <c r="Z336" s="33">
        <f>R336+S336</f>
        <v>4502630</v>
      </c>
      <c r="AA336" s="33"/>
      <c r="AB336" s="33"/>
      <c r="AC336" s="57">
        <v>2069466</v>
      </c>
      <c r="AD336" s="8"/>
      <c r="AE336" s="47">
        <f t="shared" si="14"/>
        <v>45.961271523531806</v>
      </c>
      <c r="AF336" s="1"/>
    </row>
    <row r="337" spans="1:32" ht="67.5">
      <c r="A337" s="4" t="s">
        <v>151</v>
      </c>
      <c r="B337" s="15" t="s">
        <v>86</v>
      </c>
      <c r="C337" s="15">
        <v>1</v>
      </c>
      <c r="D337" s="15">
        <v>921</v>
      </c>
      <c r="E337" s="15">
        <v>1044</v>
      </c>
      <c r="F337" s="16"/>
      <c r="G337" s="8">
        <f>G338</f>
        <v>2540186.44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33">
        <f>R338</f>
        <v>2571696</v>
      </c>
      <c r="S337" s="8"/>
      <c r="T337" s="8"/>
      <c r="U337" s="8"/>
      <c r="V337" s="8"/>
      <c r="W337" s="8"/>
      <c r="X337" s="8"/>
      <c r="Y337" s="8"/>
      <c r="Z337" s="33">
        <f>Z338</f>
        <v>2757102</v>
      </c>
      <c r="AA337" s="33">
        <f>AA338</f>
        <v>0</v>
      </c>
      <c r="AB337" s="33">
        <f>AB338</f>
        <v>0</v>
      </c>
      <c r="AC337" s="33">
        <f>AC338</f>
        <v>1252513</v>
      </c>
      <c r="AD337" s="33">
        <f>AD338</f>
        <v>0</v>
      </c>
      <c r="AE337" s="47">
        <f t="shared" si="14"/>
        <v>45.428605833226335</v>
      </c>
      <c r="AF337" s="1"/>
    </row>
    <row r="338" spans="1:32" ht="33.75">
      <c r="A338" s="3" t="s">
        <v>80</v>
      </c>
      <c r="B338" s="15" t="s">
        <v>86</v>
      </c>
      <c r="C338" s="15">
        <v>1</v>
      </c>
      <c r="D338" s="15">
        <v>921</v>
      </c>
      <c r="E338" s="15">
        <v>1044</v>
      </c>
      <c r="F338" s="16">
        <v>600</v>
      </c>
      <c r="G338" s="8">
        <f>G339</f>
        <v>2540186.44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33">
        <f>R339</f>
        <v>2571696</v>
      </c>
      <c r="S338" s="8"/>
      <c r="T338" s="8"/>
      <c r="U338" s="8"/>
      <c r="V338" s="8"/>
      <c r="W338" s="8"/>
      <c r="X338" s="8"/>
      <c r="Y338" s="8"/>
      <c r="Z338" s="33">
        <f>Z339</f>
        <v>2757102</v>
      </c>
      <c r="AA338" s="33"/>
      <c r="AB338" s="33"/>
      <c r="AC338" s="33">
        <f>AC339</f>
        <v>1252513</v>
      </c>
      <c r="AD338" s="33"/>
      <c r="AE338" s="47">
        <f t="shared" si="14"/>
        <v>45.428605833226335</v>
      </c>
      <c r="AF338" s="1"/>
    </row>
    <row r="339" spans="1:32" ht="11.25">
      <c r="A339" s="3" t="s">
        <v>57</v>
      </c>
      <c r="B339" s="15" t="s">
        <v>86</v>
      </c>
      <c r="C339" s="15">
        <v>1</v>
      </c>
      <c r="D339" s="15">
        <v>921</v>
      </c>
      <c r="E339" s="15">
        <v>1044</v>
      </c>
      <c r="F339" s="16">
        <v>610</v>
      </c>
      <c r="G339" s="8">
        <f>G340</f>
        <v>2540186.44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33">
        <f>R340</f>
        <v>2571696</v>
      </c>
      <c r="S339" s="8"/>
      <c r="T339" s="8"/>
      <c r="U339" s="8"/>
      <c r="V339" s="8"/>
      <c r="W339" s="8"/>
      <c r="X339" s="8"/>
      <c r="Y339" s="8"/>
      <c r="Z339" s="33">
        <f>Z340</f>
        <v>2757102</v>
      </c>
      <c r="AA339" s="33"/>
      <c r="AB339" s="33"/>
      <c r="AC339" s="33">
        <f>AC340</f>
        <v>1252513</v>
      </c>
      <c r="AD339" s="33"/>
      <c r="AE339" s="47">
        <f t="shared" si="14"/>
        <v>45.428605833226335</v>
      </c>
      <c r="AF339" s="1"/>
    </row>
    <row r="340" spans="1:32" ht="56.25">
      <c r="A340" s="3" t="s">
        <v>28</v>
      </c>
      <c r="B340" s="15" t="s">
        <v>86</v>
      </c>
      <c r="C340" s="15">
        <v>1</v>
      </c>
      <c r="D340" s="15">
        <v>921</v>
      </c>
      <c r="E340" s="15">
        <v>1044</v>
      </c>
      <c r="F340" s="16">
        <v>611</v>
      </c>
      <c r="G340" s="8">
        <v>2540186.44</v>
      </c>
      <c r="H340" s="2"/>
      <c r="I340" s="2"/>
      <c r="J340" s="2"/>
      <c r="K340" s="2"/>
      <c r="L340" s="2"/>
      <c r="M340" s="2"/>
      <c r="N340" s="2"/>
      <c r="O340" s="10">
        <v>25667.8</v>
      </c>
      <c r="P340" s="10"/>
      <c r="Q340" s="10"/>
      <c r="R340" s="33">
        <v>2571696</v>
      </c>
      <c r="S340" s="8"/>
      <c r="T340" s="8"/>
      <c r="U340" s="8"/>
      <c r="V340" s="8">
        <v>185406</v>
      </c>
      <c r="W340" s="8"/>
      <c r="X340" s="8"/>
      <c r="Y340" s="8"/>
      <c r="Z340" s="33">
        <f>R340+S340+V340</f>
        <v>2757102</v>
      </c>
      <c r="AA340" s="33"/>
      <c r="AB340" s="33"/>
      <c r="AC340" s="57">
        <v>1252513</v>
      </c>
      <c r="AD340" s="8"/>
      <c r="AE340" s="47">
        <f t="shared" si="14"/>
        <v>45.428605833226335</v>
      </c>
      <c r="AF340" s="1"/>
    </row>
    <row r="341" spans="1:32" ht="67.5">
      <c r="A341" s="4" t="s">
        <v>152</v>
      </c>
      <c r="B341" s="15" t="s">
        <v>86</v>
      </c>
      <c r="C341" s="15">
        <v>1</v>
      </c>
      <c r="D341" s="15">
        <v>921</v>
      </c>
      <c r="E341" s="15">
        <v>1045</v>
      </c>
      <c r="F341" s="16"/>
      <c r="G341" s="8">
        <f>G342</f>
        <v>2349590.44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33">
        <f>R342</f>
        <v>2360973</v>
      </c>
      <c r="S341" s="8"/>
      <c r="T341" s="8"/>
      <c r="U341" s="8"/>
      <c r="V341" s="8"/>
      <c r="W341" s="8"/>
      <c r="X341" s="8"/>
      <c r="Y341" s="8"/>
      <c r="Z341" s="33">
        <f>Z342</f>
        <v>2360973</v>
      </c>
      <c r="AA341" s="33">
        <f>AA342</f>
        <v>0</v>
      </c>
      <c r="AB341" s="33">
        <f>AB342</f>
        <v>0</v>
      </c>
      <c r="AC341" s="33">
        <f>AC342</f>
        <v>988690</v>
      </c>
      <c r="AD341" s="33"/>
      <c r="AE341" s="47">
        <f t="shared" si="14"/>
        <v>41.876378933600684</v>
      </c>
      <c r="AF341" s="1"/>
    </row>
    <row r="342" spans="1:32" ht="33.75">
      <c r="A342" s="3" t="s">
        <v>80</v>
      </c>
      <c r="B342" s="15" t="s">
        <v>86</v>
      </c>
      <c r="C342" s="15">
        <v>1</v>
      </c>
      <c r="D342" s="15">
        <v>921</v>
      </c>
      <c r="E342" s="15">
        <v>1045</v>
      </c>
      <c r="F342" s="16">
        <v>600</v>
      </c>
      <c r="G342" s="8">
        <f>G343</f>
        <v>2349590.44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33">
        <f>R343</f>
        <v>2360973</v>
      </c>
      <c r="S342" s="8"/>
      <c r="T342" s="8"/>
      <c r="U342" s="8"/>
      <c r="V342" s="8"/>
      <c r="W342" s="8"/>
      <c r="X342" s="8"/>
      <c r="Y342" s="8"/>
      <c r="Z342" s="33">
        <f>Z343</f>
        <v>2360973</v>
      </c>
      <c r="AA342" s="33"/>
      <c r="AB342" s="33"/>
      <c r="AC342" s="33">
        <f>AC343</f>
        <v>988690</v>
      </c>
      <c r="AD342" s="33"/>
      <c r="AE342" s="47">
        <f t="shared" si="14"/>
        <v>41.876378933600684</v>
      </c>
      <c r="AF342" s="1"/>
    </row>
    <row r="343" spans="1:32" ht="11.25">
      <c r="A343" s="3" t="s">
        <v>57</v>
      </c>
      <c r="B343" s="15" t="s">
        <v>86</v>
      </c>
      <c r="C343" s="15">
        <v>1</v>
      </c>
      <c r="D343" s="15">
        <v>921</v>
      </c>
      <c r="E343" s="15">
        <v>1045</v>
      </c>
      <c r="F343" s="16">
        <v>610</v>
      </c>
      <c r="G343" s="8">
        <f>G344</f>
        <v>2349590.44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33">
        <f>R344</f>
        <v>2360973</v>
      </c>
      <c r="S343" s="8"/>
      <c r="T343" s="8"/>
      <c r="U343" s="8"/>
      <c r="V343" s="8"/>
      <c r="W343" s="8"/>
      <c r="X343" s="8"/>
      <c r="Y343" s="8"/>
      <c r="Z343" s="33">
        <f>Z344</f>
        <v>2360973</v>
      </c>
      <c r="AA343" s="33"/>
      <c r="AB343" s="33"/>
      <c r="AC343" s="33">
        <f>AC344</f>
        <v>988690</v>
      </c>
      <c r="AD343" s="33"/>
      <c r="AE343" s="47">
        <f t="shared" si="14"/>
        <v>41.876378933600684</v>
      </c>
      <c r="AF343" s="1"/>
    </row>
    <row r="344" spans="1:32" ht="56.25">
      <c r="A344" s="3" t="s">
        <v>28</v>
      </c>
      <c r="B344" s="15" t="s">
        <v>86</v>
      </c>
      <c r="C344" s="15">
        <v>1</v>
      </c>
      <c r="D344" s="15">
        <v>921</v>
      </c>
      <c r="E344" s="15">
        <v>1045</v>
      </c>
      <c r="F344" s="16">
        <v>611</v>
      </c>
      <c r="G344" s="8">
        <v>2349590.44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33">
        <v>2360973</v>
      </c>
      <c r="S344" s="8"/>
      <c r="T344" s="8"/>
      <c r="U344" s="8"/>
      <c r="V344" s="8"/>
      <c r="W344" s="8"/>
      <c r="X344" s="8"/>
      <c r="Y344" s="8"/>
      <c r="Z344" s="33">
        <f>R344+S344</f>
        <v>2360973</v>
      </c>
      <c r="AA344" s="33"/>
      <c r="AB344" s="33"/>
      <c r="AC344" s="62">
        <v>988690</v>
      </c>
      <c r="AD344" s="21"/>
      <c r="AE344" s="47">
        <f t="shared" si="14"/>
        <v>41.876378933600684</v>
      </c>
      <c r="AF344" s="1"/>
    </row>
    <row r="345" spans="1:32" ht="67.5">
      <c r="A345" s="4" t="s">
        <v>153</v>
      </c>
      <c r="B345" s="15" t="s">
        <v>86</v>
      </c>
      <c r="C345" s="15">
        <v>1</v>
      </c>
      <c r="D345" s="15">
        <v>921</v>
      </c>
      <c r="E345" s="15">
        <v>1046</v>
      </c>
      <c r="F345" s="16"/>
      <c r="G345" s="8">
        <f>G346</f>
        <v>2851764.44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33">
        <f>R346</f>
        <v>2994376</v>
      </c>
      <c r="S345" s="8"/>
      <c r="T345" s="8"/>
      <c r="U345" s="8"/>
      <c r="V345" s="8"/>
      <c r="W345" s="8"/>
      <c r="X345" s="8"/>
      <c r="Y345" s="8"/>
      <c r="Z345" s="33">
        <f>Z346</f>
        <v>2994376</v>
      </c>
      <c r="AA345" s="33">
        <f>AA346</f>
        <v>0</v>
      </c>
      <c r="AB345" s="33">
        <f>AB346</f>
        <v>0</v>
      </c>
      <c r="AC345" s="33">
        <f>AC346</f>
        <v>1334616</v>
      </c>
      <c r="AD345" s="33"/>
      <c r="AE345" s="47">
        <f t="shared" si="14"/>
        <v>44.570755309286476</v>
      </c>
      <c r="AF345" s="1"/>
    </row>
    <row r="346" spans="1:32" ht="33.75">
      <c r="A346" s="3" t="s">
        <v>80</v>
      </c>
      <c r="B346" s="15" t="s">
        <v>86</v>
      </c>
      <c r="C346" s="15">
        <v>1</v>
      </c>
      <c r="D346" s="15">
        <v>921</v>
      </c>
      <c r="E346" s="15">
        <v>1046</v>
      </c>
      <c r="F346" s="16">
        <v>600</v>
      </c>
      <c r="G346" s="8">
        <f>G347</f>
        <v>2851764.44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33">
        <f>R347</f>
        <v>2994376</v>
      </c>
      <c r="S346" s="8"/>
      <c r="T346" s="8"/>
      <c r="U346" s="8"/>
      <c r="V346" s="8"/>
      <c r="W346" s="8"/>
      <c r="X346" s="8"/>
      <c r="Y346" s="8"/>
      <c r="Z346" s="33">
        <f>Z347</f>
        <v>2994376</v>
      </c>
      <c r="AA346" s="33"/>
      <c r="AB346" s="33"/>
      <c r="AC346" s="33">
        <f>AC347</f>
        <v>1334616</v>
      </c>
      <c r="AD346" s="33"/>
      <c r="AE346" s="47">
        <f t="shared" si="14"/>
        <v>44.570755309286476</v>
      </c>
      <c r="AF346" s="1"/>
    </row>
    <row r="347" spans="1:32" ht="11.25">
      <c r="A347" s="3" t="s">
        <v>57</v>
      </c>
      <c r="B347" s="15" t="s">
        <v>86</v>
      </c>
      <c r="C347" s="15">
        <v>1</v>
      </c>
      <c r="D347" s="15">
        <v>921</v>
      </c>
      <c r="E347" s="15">
        <v>1046</v>
      </c>
      <c r="F347" s="16">
        <v>610</v>
      </c>
      <c r="G347" s="8">
        <f>G348</f>
        <v>2851764.44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33">
        <f>R348</f>
        <v>2994376</v>
      </c>
      <c r="S347" s="8"/>
      <c r="T347" s="8"/>
      <c r="U347" s="8"/>
      <c r="V347" s="8"/>
      <c r="W347" s="8"/>
      <c r="X347" s="8"/>
      <c r="Y347" s="8"/>
      <c r="Z347" s="33">
        <f>Z348</f>
        <v>2994376</v>
      </c>
      <c r="AA347" s="33"/>
      <c r="AB347" s="33"/>
      <c r="AC347" s="33">
        <f>AC348</f>
        <v>1334616</v>
      </c>
      <c r="AD347" s="33"/>
      <c r="AE347" s="47">
        <f t="shared" si="14"/>
        <v>44.570755309286476</v>
      </c>
      <c r="AF347" s="1"/>
    </row>
    <row r="348" spans="1:32" ht="56.25">
      <c r="A348" s="3" t="s">
        <v>28</v>
      </c>
      <c r="B348" s="15" t="s">
        <v>86</v>
      </c>
      <c r="C348" s="15">
        <v>1</v>
      </c>
      <c r="D348" s="15">
        <v>921</v>
      </c>
      <c r="E348" s="15">
        <v>1046</v>
      </c>
      <c r="F348" s="16">
        <v>611</v>
      </c>
      <c r="G348" s="8">
        <v>2851764.44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33">
        <v>2994376</v>
      </c>
      <c r="S348" s="8"/>
      <c r="T348" s="8"/>
      <c r="U348" s="8"/>
      <c r="V348" s="8"/>
      <c r="W348" s="8"/>
      <c r="X348" s="8"/>
      <c r="Y348" s="8"/>
      <c r="Z348" s="33">
        <f>R348+S348</f>
        <v>2994376</v>
      </c>
      <c r="AA348" s="33"/>
      <c r="AB348" s="33"/>
      <c r="AC348" s="57">
        <v>1334616</v>
      </c>
      <c r="AD348" s="8"/>
      <c r="AE348" s="47">
        <f t="shared" si="14"/>
        <v>44.570755309286476</v>
      </c>
      <c r="AF348" s="1"/>
    </row>
    <row r="349" spans="1:32" ht="67.5">
      <c r="A349" s="4" t="s">
        <v>154</v>
      </c>
      <c r="B349" s="15" t="s">
        <v>86</v>
      </c>
      <c r="C349" s="15">
        <v>1</v>
      </c>
      <c r="D349" s="15">
        <v>921</v>
      </c>
      <c r="E349" s="15">
        <v>1047</v>
      </c>
      <c r="F349" s="16"/>
      <c r="G349" s="8">
        <f>G350</f>
        <v>4897036.44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33">
        <f>R350</f>
        <v>4927682</v>
      </c>
      <c r="S349" s="8"/>
      <c r="T349" s="8"/>
      <c r="U349" s="8"/>
      <c r="V349" s="8"/>
      <c r="W349" s="8"/>
      <c r="X349" s="8"/>
      <c r="Y349" s="8"/>
      <c r="Z349" s="33">
        <f>Z350</f>
        <v>4927682</v>
      </c>
      <c r="AA349" s="33">
        <f>AA350</f>
        <v>0</v>
      </c>
      <c r="AB349" s="33">
        <f>AB350</f>
        <v>0</v>
      </c>
      <c r="AC349" s="33">
        <f>AC350</f>
        <v>2245450</v>
      </c>
      <c r="AD349" s="33"/>
      <c r="AE349" s="47">
        <f t="shared" si="14"/>
        <v>45.568078459608394</v>
      </c>
      <c r="AF349" s="1"/>
    </row>
    <row r="350" spans="1:32" ht="33.75">
      <c r="A350" s="3" t="s">
        <v>80</v>
      </c>
      <c r="B350" s="15" t="s">
        <v>86</v>
      </c>
      <c r="C350" s="15">
        <v>1</v>
      </c>
      <c r="D350" s="15">
        <v>921</v>
      </c>
      <c r="E350" s="15">
        <v>1047</v>
      </c>
      <c r="F350" s="16">
        <v>600</v>
      </c>
      <c r="G350" s="8">
        <f>G351</f>
        <v>4897036.44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33">
        <f>R351</f>
        <v>4927682</v>
      </c>
      <c r="S350" s="8"/>
      <c r="T350" s="8"/>
      <c r="U350" s="8"/>
      <c r="V350" s="8"/>
      <c r="W350" s="8"/>
      <c r="X350" s="8"/>
      <c r="Y350" s="8"/>
      <c r="Z350" s="33">
        <f>Z351</f>
        <v>4927682</v>
      </c>
      <c r="AA350" s="33"/>
      <c r="AB350" s="33"/>
      <c r="AC350" s="33">
        <f>AC351</f>
        <v>2245450</v>
      </c>
      <c r="AD350" s="33"/>
      <c r="AE350" s="47">
        <f t="shared" si="14"/>
        <v>45.568078459608394</v>
      </c>
      <c r="AF350" s="1"/>
    </row>
    <row r="351" spans="1:32" ht="11.25">
      <c r="A351" s="3" t="s">
        <v>57</v>
      </c>
      <c r="B351" s="15" t="s">
        <v>86</v>
      </c>
      <c r="C351" s="15">
        <v>1</v>
      </c>
      <c r="D351" s="15">
        <v>921</v>
      </c>
      <c r="E351" s="15">
        <v>1047</v>
      </c>
      <c r="F351" s="16">
        <v>610</v>
      </c>
      <c r="G351" s="8">
        <f>G352</f>
        <v>4897036.44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33">
        <f>R352</f>
        <v>4927682</v>
      </c>
      <c r="S351" s="8"/>
      <c r="T351" s="8"/>
      <c r="U351" s="8"/>
      <c r="V351" s="8"/>
      <c r="W351" s="8"/>
      <c r="X351" s="8"/>
      <c r="Y351" s="8"/>
      <c r="Z351" s="33">
        <f>Z352</f>
        <v>4927682</v>
      </c>
      <c r="AA351" s="33"/>
      <c r="AB351" s="33"/>
      <c r="AC351" s="33">
        <f>AC352</f>
        <v>2245450</v>
      </c>
      <c r="AD351" s="33"/>
      <c r="AE351" s="47">
        <f t="shared" si="14"/>
        <v>45.568078459608394</v>
      </c>
      <c r="AF351" s="1"/>
    </row>
    <row r="352" spans="1:32" ht="56.25">
      <c r="A352" s="3" t="s">
        <v>28</v>
      </c>
      <c r="B352" s="15" t="s">
        <v>86</v>
      </c>
      <c r="C352" s="15">
        <v>1</v>
      </c>
      <c r="D352" s="15">
        <v>921</v>
      </c>
      <c r="E352" s="15">
        <v>1047</v>
      </c>
      <c r="F352" s="16">
        <v>611</v>
      </c>
      <c r="G352" s="8">
        <v>4897036.44</v>
      </c>
      <c r="H352" s="2"/>
      <c r="I352" s="2">
        <v>-61272</v>
      </c>
      <c r="J352" s="2"/>
      <c r="K352" s="2"/>
      <c r="L352" s="2"/>
      <c r="M352" s="2"/>
      <c r="N352" s="2"/>
      <c r="O352" s="10">
        <v>-8891.8</v>
      </c>
      <c r="P352" s="10">
        <v>60625</v>
      </c>
      <c r="Q352" s="10"/>
      <c r="R352" s="33">
        <v>4927682</v>
      </c>
      <c r="S352" s="8"/>
      <c r="T352" s="8"/>
      <c r="U352" s="8"/>
      <c r="V352" s="8"/>
      <c r="W352" s="8"/>
      <c r="X352" s="8"/>
      <c r="Y352" s="8"/>
      <c r="Z352" s="33">
        <f>R352+S352</f>
        <v>4927682</v>
      </c>
      <c r="AA352" s="33"/>
      <c r="AB352" s="33"/>
      <c r="AC352" s="57">
        <v>2245450</v>
      </c>
      <c r="AD352" s="8"/>
      <c r="AE352" s="47">
        <f t="shared" si="14"/>
        <v>45.568078459608394</v>
      </c>
      <c r="AF352" s="1"/>
    </row>
    <row r="353" spans="1:32" ht="67.5">
      <c r="A353" s="4" t="s">
        <v>155</v>
      </c>
      <c r="B353" s="15" t="s">
        <v>86</v>
      </c>
      <c r="C353" s="15">
        <v>1</v>
      </c>
      <c r="D353" s="15">
        <v>921</v>
      </c>
      <c r="E353" s="15">
        <v>1048</v>
      </c>
      <c r="F353" s="16"/>
      <c r="G353" s="8">
        <f>G354</f>
        <v>2441782.44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33">
        <f>R354</f>
        <v>2655790</v>
      </c>
      <c r="S353" s="8"/>
      <c r="T353" s="8"/>
      <c r="U353" s="8"/>
      <c r="V353" s="8"/>
      <c r="W353" s="8"/>
      <c r="X353" s="8"/>
      <c r="Y353" s="8"/>
      <c r="Z353" s="33">
        <f>Z354</f>
        <v>2655790</v>
      </c>
      <c r="AA353" s="33">
        <f>AA354</f>
        <v>0</v>
      </c>
      <c r="AB353" s="33">
        <f>AB354</f>
        <v>0</v>
      </c>
      <c r="AC353" s="33">
        <f>AC354</f>
        <v>1143868</v>
      </c>
      <c r="AD353" s="33"/>
      <c r="AE353" s="47">
        <f t="shared" si="14"/>
        <v>43.070724718445355</v>
      </c>
      <c r="AF353" s="1"/>
    </row>
    <row r="354" spans="1:32" ht="33.75">
      <c r="A354" s="3" t="s">
        <v>80</v>
      </c>
      <c r="B354" s="15" t="s">
        <v>86</v>
      </c>
      <c r="C354" s="15">
        <v>1</v>
      </c>
      <c r="D354" s="15">
        <v>921</v>
      </c>
      <c r="E354" s="15">
        <v>1048</v>
      </c>
      <c r="F354" s="16">
        <v>600</v>
      </c>
      <c r="G354" s="8">
        <f>G355</f>
        <v>2441782.44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33">
        <f>R355</f>
        <v>2655790</v>
      </c>
      <c r="S354" s="8"/>
      <c r="T354" s="8"/>
      <c r="U354" s="8"/>
      <c r="V354" s="8"/>
      <c r="W354" s="8"/>
      <c r="X354" s="8"/>
      <c r="Y354" s="8"/>
      <c r="Z354" s="33">
        <f>Z355</f>
        <v>2655790</v>
      </c>
      <c r="AA354" s="33"/>
      <c r="AB354" s="33"/>
      <c r="AC354" s="33">
        <f>AC355</f>
        <v>1143868</v>
      </c>
      <c r="AD354" s="33"/>
      <c r="AE354" s="47">
        <f t="shared" si="14"/>
        <v>43.070724718445355</v>
      </c>
      <c r="AF354" s="1"/>
    </row>
    <row r="355" spans="1:32" ht="11.25">
      <c r="A355" s="3" t="s">
        <v>57</v>
      </c>
      <c r="B355" s="15" t="s">
        <v>86</v>
      </c>
      <c r="C355" s="15">
        <v>1</v>
      </c>
      <c r="D355" s="15">
        <v>921</v>
      </c>
      <c r="E355" s="15">
        <v>1048</v>
      </c>
      <c r="F355" s="16">
        <v>610</v>
      </c>
      <c r="G355" s="8">
        <f>G356</f>
        <v>2441782.44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33">
        <f>R356</f>
        <v>2655790</v>
      </c>
      <c r="S355" s="8"/>
      <c r="T355" s="8"/>
      <c r="U355" s="8"/>
      <c r="V355" s="8"/>
      <c r="W355" s="8"/>
      <c r="X355" s="8"/>
      <c r="Y355" s="8"/>
      <c r="Z355" s="33">
        <f>Z356</f>
        <v>2655790</v>
      </c>
      <c r="AA355" s="33"/>
      <c r="AB355" s="33"/>
      <c r="AC355" s="33">
        <f>AC356</f>
        <v>1143868</v>
      </c>
      <c r="AD355" s="33"/>
      <c r="AE355" s="47">
        <f t="shared" si="14"/>
        <v>43.070724718445355</v>
      </c>
      <c r="AF355" s="1"/>
    </row>
    <row r="356" spans="1:32" ht="56.25">
      <c r="A356" s="3" t="s">
        <v>28</v>
      </c>
      <c r="B356" s="15" t="s">
        <v>86</v>
      </c>
      <c r="C356" s="15">
        <v>1</v>
      </c>
      <c r="D356" s="15">
        <v>921</v>
      </c>
      <c r="E356" s="15">
        <v>1048</v>
      </c>
      <c r="F356" s="16">
        <v>611</v>
      </c>
      <c r="G356" s="8">
        <v>2441782.44</v>
      </c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33">
        <v>2655790</v>
      </c>
      <c r="S356" s="8"/>
      <c r="T356" s="8"/>
      <c r="U356" s="8"/>
      <c r="V356" s="8"/>
      <c r="W356" s="8"/>
      <c r="X356" s="8"/>
      <c r="Y356" s="8"/>
      <c r="Z356" s="33">
        <f>R356+S356</f>
        <v>2655790</v>
      </c>
      <c r="AA356" s="33"/>
      <c r="AB356" s="33"/>
      <c r="AC356" s="57">
        <v>1143868</v>
      </c>
      <c r="AD356" s="8"/>
      <c r="AE356" s="47">
        <f t="shared" si="14"/>
        <v>43.070724718445355</v>
      </c>
      <c r="AF356" s="1"/>
    </row>
    <row r="357" spans="1:32" ht="67.5">
      <c r="A357" s="4" t="s">
        <v>156</v>
      </c>
      <c r="B357" s="15" t="s">
        <v>86</v>
      </c>
      <c r="C357" s="15">
        <v>1</v>
      </c>
      <c r="D357" s="15">
        <v>921</v>
      </c>
      <c r="E357" s="15">
        <v>1049</v>
      </c>
      <c r="F357" s="16"/>
      <c r="G357" s="8">
        <f>G358</f>
        <v>6063336.32</v>
      </c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33">
        <f>R358</f>
        <v>6286528</v>
      </c>
      <c r="S357" s="8"/>
      <c r="T357" s="8"/>
      <c r="U357" s="8"/>
      <c r="V357" s="8"/>
      <c r="W357" s="8"/>
      <c r="X357" s="8"/>
      <c r="Y357" s="8"/>
      <c r="Z357" s="33">
        <f>Z358</f>
        <v>6286528</v>
      </c>
      <c r="AA357" s="33">
        <f>AA358</f>
        <v>0</v>
      </c>
      <c r="AB357" s="33">
        <f>AB358</f>
        <v>0</v>
      </c>
      <c r="AC357" s="33">
        <f>AC358</f>
        <v>2609323</v>
      </c>
      <c r="AD357" s="33"/>
      <c r="AE357" s="47">
        <f t="shared" si="14"/>
        <v>41.506583602268215</v>
      </c>
      <c r="AF357" s="1"/>
    </row>
    <row r="358" spans="1:32" ht="33.75">
      <c r="A358" s="3" t="s">
        <v>80</v>
      </c>
      <c r="B358" s="15" t="s">
        <v>86</v>
      </c>
      <c r="C358" s="15">
        <v>1</v>
      </c>
      <c r="D358" s="15">
        <v>921</v>
      </c>
      <c r="E358" s="15">
        <v>1049</v>
      </c>
      <c r="F358" s="16">
        <v>600</v>
      </c>
      <c r="G358" s="8">
        <f>G359</f>
        <v>6063336.32</v>
      </c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33">
        <f>R359</f>
        <v>6286528</v>
      </c>
      <c r="S358" s="8"/>
      <c r="T358" s="8"/>
      <c r="U358" s="8"/>
      <c r="V358" s="8"/>
      <c r="W358" s="8"/>
      <c r="X358" s="8"/>
      <c r="Y358" s="8"/>
      <c r="Z358" s="33">
        <f>Z359</f>
        <v>6286528</v>
      </c>
      <c r="AA358" s="33"/>
      <c r="AB358" s="33"/>
      <c r="AC358" s="33">
        <f>AC359</f>
        <v>2609323</v>
      </c>
      <c r="AD358" s="33"/>
      <c r="AE358" s="47">
        <f t="shared" si="14"/>
        <v>41.506583602268215</v>
      </c>
      <c r="AF358" s="1"/>
    </row>
    <row r="359" spans="1:32" ht="11.25">
      <c r="A359" s="3" t="s">
        <v>57</v>
      </c>
      <c r="B359" s="15" t="s">
        <v>86</v>
      </c>
      <c r="C359" s="15">
        <v>1</v>
      </c>
      <c r="D359" s="15">
        <v>921</v>
      </c>
      <c r="E359" s="15">
        <v>1049</v>
      </c>
      <c r="F359" s="16">
        <v>610</v>
      </c>
      <c r="G359" s="8">
        <f>G360</f>
        <v>6063336.32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33">
        <f>R360</f>
        <v>6286528</v>
      </c>
      <c r="S359" s="8"/>
      <c r="T359" s="8"/>
      <c r="U359" s="8"/>
      <c r="V359" s="8"/>
      <c r="W359" s="8"/>
      <c r="X359" s="8"/>
      <c r="Y359" s="8"/>
      <c r="Z359" s="33">
        <f>Z360</f>
        <v>6286528</v>
      </c>
      <c r="AA359" s="33"/>
      <c r="AB359" s="33"/>
      <c r="AC359" s="33">
        <f>AC360</f>
        <v>2609323</v>
      </c>
      <c r="AD359" s="33"/>
      <c r="AE359" s="47">
        <f t="shared" si="14"/>
        <v>41.506583602268215</v>
      </c>
      <c r="AF359" s="1"/>
    </row>
    <row r="360" spans="1:32" ht="56.25">
      <c r="A360" s="3" t="s">
        <v>28</v>
      </c>
      <c r="B360" s="15" t="s">
        <v>86</v>
      </c>
      <c r="C360" s="15">
        <v>1</v>
      </c>
      <c r="D360" s="15">
        <v>921</v>
      </c>
      <c r="E360" s="15">
        <v>1049</v>
      </c>
      <c r="F360" s="16">
        <v>611</v>
      </c>
      <c r="G360" s="8">
        <v>6063336.32</v>
      </c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33">
        <v>6286528</v>
      </c>
      <c r="S360" s="8"/>
      <c r="T360" s="8"/>
      <c r="U360" s="8"/>
      <c r="V360" s="8"/>
      <c r="W360" s="8"/>
      <c r="X360" s="8"/>
      <c r="Y360" s="8"/>
      <c r="Z360" s="33">
        <f>R360+S360</f>
        <v>6286528</v>
      </c>
      <c r="AA360" s="33"/>
      <c r="AB360" s="33"/>
      <c r="AC360" s="57">
        <v>2609323</v>
      </c>
      <c r="AD360" s="8"/>
      <c r="AE360" s="47">
        <f t="shared" si="14"/>
        <v>41.506583602268215</v>
      </c>
      <c r="AF360" s="1"/>
    </row>
    <row r="361" spans="1:32" ht="78.75">
      <c r="A361" s="4" t="s">
        <v>157</v>
      </c>
      <c r="B361" s="15" t="s">
        <v>86</v>
      </c>
      <c r="C361" s="15">
        <v>1</v>
      </c>
      <c r="D361" s="15">
        <v>921</v>
      </c>
      <c r="E361" s="15">
        <v>1050</v>
      </c>
      <c r="F361" s="16"/>
      <c r="G361" s="8">
        <f>G362</f>
        <v>2663998</v>
      </c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33">
        <f>R362</f>
        <v>2669385</v>
      </c>
      <c r="S361" s="8"/>
      <c r="T361" s="8"/>
      <c r="U361" s="8"/>
      <c r="V361" s="8"/>
      <c r="W361" s="8"/>
      <c r="X361" s="8"/>
      <c r="Y361" s="8"/>
      <c r="Z361" s="33">
        <f>Z362</f>
        <v>2669385</v>
      </c>
      <c r="AA361" s="33">
        <f>AA362</f>
        <v>0</v>
      </c>
      <c r="AB361" s="33">
        <f>AB362</f>
        <v>0</v>
      </c>
      <c r="AC361" s="33">
        <f>AC362</f>
        <v>1325212</v>
      </c>
      <c r="AD361" s="33"/>
      <c r="AE361" s="47">
        <f t="shared" si="14"/>
        <v>49.64484328787343</v>
      </c>
      <c r="AF361" s="1"/>
    </row>
    <row r="362" spans="1:32" ht="33.75">
      <c r="A362" s="3" t="s">
        <v>80</v>
      </c>
      <c r="B362" s="15" t="s">
        <v>86</v>
      </c>
      <c r="C362" s="15">
        <v>1</v>
      </c>
      <c r="D362" s="15">
        <v>921</v>
      </c>
      <c r="E362" s="15">
        <v>1050</v>
      </c>
      <c r="F362" s="16">
        <v>600</v>
      </c>
      <c r="G362" s="8">
        <f>G363</f>
        <v>2663998</v>
      </c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33">
        <f>R363</f>
        <v>2669385</v>
      </c>
      <c r="S362" s="8"/>
      <c r="T362" s="8"/>
      <c r="U362" s="8"/>
      <c r="V362" s="8"/>
      <c r="W362" s="8"/>
      <c r="X362" s="8"/>
      <c r="Y362" s="8"/>
      <c r="Z362" s="33">
        <f>Z363</f>
        <v>2669385</v>
      </c>
      <c r="AA362" s="33"/>
      <c r="AB362" s="33"/>
      <c r="AC362" s="33">
        <f>AC363</f>
        <v>1325212</v>
      </c>
      <c r="AD362" s="33"/>
      <c r="AE362" s="47">
        <f t="shared" si="14"/>
        <v>49.64484328787343</v>
      </c>
      <c r="AF362" s="1"/>
    </row>
    <row r="363" spans="1:32" ht="11.25">
      <c r="A363" s="3" t="s">
        <v>57</v>
      </c>
      <c r="B363" s="15" t="s">
        <v>86</v>
      </c>
      <c r="C363" s="15">
        <v>1</v>
      </c>
      <c r="D363" s="15">
        <v>921</v>
      </c>
      <c r="E363" s="15">
        <v>1050</v>
      </c>
      <c r="F363" s="16">
        <v>610</v>
      </c>
      <c r="G363" s="8">
        <f>G364</f>
        <v>2663998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33">
        <f>R364</f>
        <v>2669385</v>
      </c>
      <c r="S363" s="8"/>
      <c r="T363" s="8"/>
      <c r="U363" s="8"/>
      <c r="V363" s="8"/>
      <c r="W363" s="8"/>
      <c r="X363" s="8"/>
      <c r="Y363" s="8"/>
      <c r="Z363" s="33">
        <f>Z364</f>
        <v>2669385</v>
      </c>
      <c r="AA363" s="33"/>
      <c r="AB363" s="33"/>
      <c r="AC363" s="33">
        <f>AC364</f>
        <v>1325212</v>
      </c>
      <c r="AD363" s="33"/>
      <c r="AE363" s="47">
        <f t="shared" si="14"/>
        <v>49.64484328787343</v>
      </c>
      <c r="AF363" s="1"/>
    </row>
    <row r="364" spans="1:32" ht="56.25">
      <c r="A364" s="3" t="s">
        <v>28</v>
      </c>
      <c r="B364" s="15" t="s">
        <v>86</v>
      </c>
      <c r="C364" s="15">
        <v>1</v>
      </c>
      <c r="D364" s="15">
        <v>921</v>
      </c>
      <c r="E364" s="15">
        <v>1050</v>
      </c>
      <c r="F364" s="16">
        <v>611</v>
      </c>
      <c r="G364" s="8">
        <v>2663998</v>
      </c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33">
        <v>2669385</v>
      </c>
      <c r="S364" s="8"/>
      <c r="T364" s="8"/>
      <c r="U364" s="8"/>
      <c r="V364" s="8"/>
      <c r="W364" s="8"/>
      <c r="X364" s="8"/>
      <c r="Y364" s="8"/>
      <c r="Z364" s="33">
        <f>R364+S364</f>
        <v>2669385</v>
      </c>
      <c r="AA364" s="33"/>
      <c r="AB364" s="33"/>
      <c r="AC364" s="57">
        <v>1325212</v>
      </c>
      <c r="AD364" s="8"/>
      <c r="AE364" s="47">
        <f t="shared" si="14"/>
        <v>49.64484328787343</v>
      </c>
      <c r="AF364" s="1"/>
    </row>
    <row r="365" spans="1:32" ht="78.75">
      <c r="A365" s="4" t="s">
        <v>158</v>
      </c>
      <c r="B365" s="15" t="s">
        <v>86</v>
      </c>
      <c r="C365" s="15">
        <v>1</v>
      </c>
      <c r="D365" s="15">
        <v>921</v>
      </c>
      <c r="E365" s="15">
        <v>1051</v>
      </c>
      <c r="F365" s="16"/>
      <c r="G365" s="8">
        <f>G366</f>
        <v>4147838.24</v>
      </c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33">
        <f>R366</f>
        <v>4670050</v>
      </c>
      <c r="S365" s="8"/>
      <c r="T365" s="8"/>
      <c r="U365" s="8"/>
      <c r="V365" s="8"/>
      <c r="W365" s="8"/>
      <c r="X365" s="8"/>
      <c r="Y365" s="8"/>
      <c r="Z365" s="33">
        <f>Z366</f>
        <v>4670050</v>
      </c>
      <c r="AA365" s="33">
        <f>AA366</f>
        <v>0</v>
      </c>
      <c r="AB365" s="33">
        <f>AB366</f>
        <v>0</v>
      </c>
      <c r="AC365" s="33">
        <f>AC366</f>
        <v>2349305</v>
      </c>
      <c r="AD365" s="33">
        <f>AD366</f>
        <v>0</v>
      </c>
      <c r="AE365" s="47">
        <f t="shared" si="14"/>
        <v>50.305778310724726</v>
      </c>
      <c r="AF365" s="1"/>
    </row>
    <row r="366" spans="1:32" ht="33.75">
      <c r="A366" s="3" t="s">
        <v>80</v>
      </c>
      <c r="B366" s="15" t="s">
        <v>86</v>
      </c>
      <c r="C366" s="15">
        <v>1</v>
      </c>
      <c r="D366" s="15">
        <v>921</v>
      </c>
      <c r="E366" s="15">
        <v>1051</v>
      </c>
      <c r="F366" s="16">
        <v>600</v>
      </c>
      <c r="G366" s="8">
        <f>G367</f>
        <v>4147838.24</v>
      </c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33">
        <f>R367</f>
        <v>4670050</v>
      </c>
      <c r="S366" s="8"/>
      <c r="T366" s="8"/>
      <c r="U366" s="8"/>
      <c r="V366" s="8"/>
      <c r="W366" s="8"/>
      <c r="X366" s="8"/>
      <c r="Y366" s="8"/>
      <c r="Z366" s="33">
        <f>Z367</f>
        <v>4670050</v>
      </c>
      <c r="AA366" s="33"/>
      <c r="AB366" s="33"/>
      <c r="AC366" s="33">
        <f>AC367</f>
        <v>2349305</v>
      </c>
      <c r="AD366" s="33"/>
      <c r="AE366" s="47">
        <f t="shared" si="14"/>
        <v>50.305778310724726</v>
      </c>
      <c r="AF366" s="1"/>
    </row>
    <row r="367" spans="1:32" ht="11.25">
      <c r="A367" s="3" t="s">
        <v>57</v>
      </c>
      <c r="B367" s="15" t="s">
        <v>86</v>
      </c>
      <c r="C367" s="15">
        <v>1</v>
      </c>
      <c r="D367" s="15">
        <v>921</v>
      </c>
      <c r="E367" s="15">
        <v>1051</v>
      </c>
      <c r="F367" s="16">
        <v>610</v>
      </c>
      <c r="G367" s="8">
        <f>G368</f>
        <v>4147838.24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33">
        <f>R368</f>
        <v>4670050</v>
      </c>
      <c r="S367" s="8"/>
      <c r="T367" s="8"/>
      <c r="U367" s="8"/>
      <c r="V367" s="8"/>
      <c r="W367" s="8"/>
      <c r="X367" s="8"/>
      <c r="Y367" s="8"/>
      <c r="Z367" s="33">
        <f>Z368</f>
        <v>4670050</v>
      </c>
      <c r="AA367" s="33"/>
      <c r="AB367" s="33"/>
      <c r="AC367" s="33">
        <f>AC368</f>
        <v>2349305</v>
      </c>
      <c r="AD367" s="33"/>
      <c r="AE367" s="47">
        <f t="shared" si="14"/>
        <v>50.305778310724726</v>
      </c>
      <c r="AF367" s="1"/>
    </row>
    <row r="368" spans="1:32" ht="56.25">
      <c r="A368" s="3" t="s">
        <v>28</v>
      </c>
      <c r="B368" s="15" t="s">
        <v>86</v>
      </c>
      <c r="C368" s="15">
        <v>1</v>
      </c>
      <c r="D368" s="15">
        <v>921</v>
      </c>
      <c r="E368" s="15">
        <v>1051</v>
      </c>
      <c r="F368" s="16">
        <v>611</v>
      </c>
      <c r="G368" s="8">
        <v>4147838.24</v>
      </c>
      <c r="H368" s="2"/>
      <c r="I368" s="2"/>
      <c r="J368" s="2"/>
      <c r="K368" s="2"/>
      <c r="L368" s="2"/>
      <c r="M368" s="2"/>
      <c r="N368" s="2"/>
      <c r="O368" s="2"/>
      <c r="P368" s="2"/>
      <c r="Q368" s="2">
        <v>495041.42</v>
      </c>
      <c r="R368" s="33">
        <v>4670050</v>
      </c>
      <c r="S368" s="8"/>
      <c r="T368" s="8"/>
      <c r="U368" s="8"/>
      <c r="V368" s="8"/>
      <c r="W368" s="8"/>
      <c r="X368" s="8"/>
      <c r="Y368" s="8"/>
      <c r="Z368" s="33">
        <f>R368+S368</f>
        <v>4670050</v>
      </c>
      <c r="AA368" s="33"/>
      <c r="AB368" s="33"/>
      <c r="AC368" s="57">
        <v>2349305</v>
      </c>
      <c r="AD368" s="8"/>
      <c r="AE368" s="47">
        <f t="shared" si="14"/>
        <v>50.305778310724726</v>
      </c>
      <c r="AF368" s="1"/>
    </row>
    <row r="369" spans="1:32" ht="45">
      <c r="A369" s="4" t="s">
        <v>159</v>
      </c>
      <c r="B369" s="15" t="s">
        <v>86</v>
      </c>
      <c r="C369" s="15">
        <v>1</v>
      </c>
      <c r="D369" s="15">
        <v>921</v>
      </c>
      <c r="E369" s="15">
        <v>1052</v>
      </c>
      <c r="F369" s="16"/>
      <c r="G369" s="8">
        <f>G370</f>
        <v>3867789.44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33">
        <f>R370</f>
        <v>3890222</v>
      </c>
      <c r="S369" s="8"/>
      <c r="T369" s="8"/>
      <c r="U369" s="8"/>
      <c r="V369" s="8"/>
      <c r="W369" s="8"/>
      <c r="X369" s="8"/>
      <c r="Y369" s="8"/>
      <c r="Z369" s="33">
        <f>Z370</f>
        <v>3890222</v>
      </c>
      <c r="AA369" s="33">
        <f>AA370</f>
        <v>0</v>
      </c>
      <c r="AB369" s="33">
        <f>AB370</f>
        <v>0</v>
      </c>
      <c r="AC369" s="33">
        <f>AC370</f>
        <v>1870419</v>
      </c>
      <c r="AD369" s="33"/>
      <c r="AE369" s="47">
        <f t="shared" si="14"/>
        <v>48.08000674511634</v>
      </c>
      <c r="AF369" s="1"/>
    </row>
    <row r="370" spans="1:32" ht="33.75">
      <c r="A370" s="3" t="s">
        <v>80</v>
      </c>
      <c r="B370" s="15" t="s">
        <v>86</v>
      </c>
      <c r="C370" s="15">
        <v>1</v>
      </c>
      <c r="D370" s="15">
        <v>921</v>
      </c>
      <c r="E370" s="15">
        <v>1052</v>
      </c>
      <c r="F370" s="16">
        <v>600</v>
      </c>
      <c r="G370" s="8">
        <f>G371</f>
        <v>3867789.44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33">
        <f>R371</f>
        <v>3890222</v>
      </c>
      <c r="S370" s="8"/>
      <c r="T370" s="8"/>
      <c r="U370" s="8"/>
      <c r="V370" s="8"/>
      <c r="W370" s="8"/>
      <c r="X370" s="8"/>
      <c r="Y370" s="8"/>
      <c r="Z370" s="33">
        <f>Z371</f>
        <v>3890222</v>
      </c>
      <c r="AA370" s="33"/>
      <c r="AB370" s="33"/>
      <c r="AC370" s="33">
        <f>AC371</f>
        <v>1870419</v>
      </c>
      <c r="AD370" s="33"/>
      <c r="AE370" s="47">
        <f t="shared" si="14"/>
        <v>48.08000674511634</v>
      </c>
      <c r="AF370" s="1"/>
    </row>
    <row r="371" spans="1:32" ht="11.25">
      <c r="A371" s="3" t="s">
        <v>57</v>
      </c>
      <c r="B371" s="15" t="s">
        <v>86</v>
      </c>
      <c r="C371" s="15">
        <v>1</v>
      </c>
      <c r="D371" s="15">
        <v>921</v>
      </c>
      <c r="E371" s="15">
        <v>1052</v>
      </c>
      <c r="F371" s="16">
        <v>610</v>
      </c>
      <c r="G371" s="8">
        <f>G372</f>
        <v>3867789.44</v>
      </c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33">
        <f>R372</f>
        <v>3890222</v>
      </c>
      <c r="S371" s="8"/>
      <c r="T371" s="8"/>
      <c r="U371" s="8"/>
      <c r="V371" s="8"/>
      <c r="W371" s="8"/>
      <c r="X371" s="8"/>
      <c r="Y371" s="8"/>
      <c r="Z371" s="33">
        <f>Z372</f>
        <v>3890222</v>
      </c>
      <c r="AA371" s="33"/>
      <c r="AB371" s="33"/>
      <c r="AC371" s="33">
        <f>AC372</f>
        <v>1870419</v>
      </c>
      <c r="AD371" s="33"/>
      <c r="AE371" s="47">
        <f t="shared" si="14"/>
        <v>48.08000674511634</v>
      </c>
      <c r="AF371" s="1"/>
    </row>
    <row r="372" spans="1:32" ht="56.25">
      <c r="A372" s="3" t="s">
        <v>28</v>
      </c>
      <c r="B372" s="15" t="s">
        <v>86</v>
      </c>
      <c r="C372" s="15">
        <v>1</v>
      </c>
      <c r="D372" s="15">
        <v>921</v>
      </c>
      <c r="E372" s="15">
        <v>1052</v>
      </c>
      <c r="F372" s="16">
        <v>611</v>
      </c>
      <c r="G372" s="8">
        <v>3867789.44</v>
      </c>
      <c r="H372" s="2"/>
      <c r="I372" s="2"/>
      <c r="J372" s="2"/>
      <c r="K372" s="2">
        <v>30231</v>
      </c>
      <c r="L372" s="2"/>
      <c r="M372" s="2"/>
      <c r="N372" s="2"/>
      <c r="O372" s="10">
        <v>-50632.44</v>
      </c>
      <c r="P372" s="10"/>
      <c r="Q372" s="10">
        <v>0.1</v>
      </c>
      <c r="R372" s="33">
        <v>3890222</v>
      </c>
      <c r="S372" s="8"/>
      <c r="T372" s="8"/>
      <c r="U372" s="8"/>
      <c r="V372" s="8"/>
      <c r="W372" s="8"/>
      <c r="X372" s="8"/>
      <c r="Y372" s="8"/>
      <c r="Z372" s="33">
        <f>R372+S372</f>
        <v>3890222</v>
      </c>
      <c r="AA372" s="33"/>
      <c r="AB372" s="33"/>
      <c r="AC372" s="57">
        <v>1870419</v>
      </c>
      <c r="AD372" s="8"/>
      <c r="AE372" s="47">
        <f t="shared" si="14"/>
        <v>48.08000674511634</v>
      </c>
      <c r="AF372" s="1"/>
    </row>
    <row r="373" spans="1:32" ht="67.5">
      <c r="A373" s="4" t="s">
        <v>162</v>
      </c>
      <c r="B373" s="15" t="s">
        <v>86</v>
      </c>
      <c r="C373" s="15">
        <v>1</v>
      </c>
      <c r="D373" s="15">
        <v>921</v>
      </c>
      <c r="E373" s="15">
        <v>1063</v>
      </c>
      <c r="F373" s="16"/>
      <c r="G373" s="8">
        <f>G374</f>
        <v>16706819.64</v>
      </c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33">
        <f>R374</f>
        <v>17711057</v>
      </c>
      <c r="S373" s="8"/>
      <c r="T373" s="8"/>
      <c r="U373" s="8"/>
      <c r="V373" s="8"/>
      <c r="W373" s="8"/>
      <c r="X373" s="8"/>
      <c r="Y373" s="8"/>
      <c r="Z373" s="33">
        <f>Z374</f>
        <v>17155569</v>
      </c>
      <c r="AA373" s="33">
        <f>AA374</f>
        <v>0</v>
      </c>
      <c r="AB373" s="33">
        <f>AB374</f>
        <v>0</v>
      </c>
      <c r="AC373" s="33">
        <f>AC374</f>
        <v>8157184.79</v>
      </c>
      <c r="AD373" s="33"/>
      <c r="AE373" s="47">
        <f t="shared" si="14"/>
        <v>47.54831967392047</v>
      </c>
      <c r="AF373" s="1"/>
    </row>
    <row r="374" spans="1:32" ht="33.75">
      <c r="A374" s="3" t="s">
        <v>80</v>
      </c>
      <c r="B374" s="15" t="s">
        <v>86</v>
      </c>
      <c r="C374" s="15">
        <v>1</v>
      </c>
      <c r="D374" s="15">
        <v>921</v>
      </c>
      <c r="E374" s="15">
        <v>1063</v>
      </c>
      <c r="F374" s="16">
        <v>600</v>
      </c>
      <c r="G374" s="8">
        <f>G375</f>
        <v>16706819.64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33">
        <f>R375</f>
        <v>17711057</v>
      </c>
      <c r="S374" s="8"/>
      <c r="T374" s="8"/>
      <c r="U374" s="8"/>
      <c r="V374" s="8"/>
      <c r="W374" s="8"/>
      <c r="X374" s="8"/>
      <c r="Y374" s="8"/>
      <c r="Z374" s="33">
        <f>Z375</f>
        <v>17155569</v>
      </c>
      <c r="AA374" s="33"/>
      <c r="AB374" s="33"/>
      <c r="AC374" s="33">
        <f>AC375</f>
        <v>8157184.79</v>
      </c>
      <c r="AD374" s="33"/>
      <c r="AE374" s="47">
        <f t="shared" si="14"/>
        <v>47.54831967392047</v>
      </c>
      <c r="AF374" s="1"/>
    </row>
    <row r="375" spans="1:32" ht="11.25">
      <c r="A375" s="3" t="s">
        <v>57</v>
      </c>
      <c r="B375" s="15" t="s">
        <v>86</v>
      </c>
      <c r="C375" s="15">
        <v>1</v>
      </c>
      <c r="D375" s="15">
        <v>921</v>
      </c>
      <c r="E375" s="15">
        <v>1063</v>
      </c>
      <c r="F375" s="16">
        <v>610</v>
      </c>
      <c r="G375" s="8">
        <f>G376</f>
        <v>16706819.64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33">
        <f>R376</f>
        <v>17711057</v>
      </c>
      <c r="S375" s="8"/>
      <c r="T375" s="8"/>
      <c r="U375" s="8"/>
      <c r="V375" s="8"/>
      <c r="W375" s="8"/>
      <c r="X375" s="8"/>
      <c r="Y375" s="8"/>
      <c r="Z375" s="33">
        <f>Z376</f>
        <v>17155569</v>
      </c>
      <c r="AA375" s="33"/>
      <c r="AB375" s="33"/>
      <c r="AC375" s="33">
        <f>AC376</f>
        <v>8157184.79</v>
      </c>
      <c r="AD375" s="33"/>
      <c r="AE375" s="47">
        <f t="shared" si="14"/>
        <v>47.54831967392047</v>
      </c>
      <c r="AF375" s="1"/>
    </row>
    <row r="376" spans="1:32" ht="56.25">
      <c r="A376" s="3" t="s">
        <v>28</v>
      </c>
      <c r="B376" s="15" t="s">
        <v>86</v>
      </c>
      <c r="C376" s="15">
        <v>1</v>
      </c>
      <c r="D376" s="15">
        <v>921</v>
      </c>
      <c r="E376" s="15">
        <v>1063</v>
      </c>
      <c r="F376" s="16">
        <v>611</v>
      </c>
      <c r="G376" s="8">
        <v>16706819.64</v>
      </c>
      <c r="H376" s="2"/>
      <c r="I376" s="2">
        <v>61272</v>
      </c>
      <c r="J376" s="2"/>
      <c r="K376" s="2"/>
      <c r="L376" s="2"/>
      <c r="M376" s="2"/>
      <c r="N376" s="2"/>
      <c r="O376" s="10">
        <v>-16776</v>
      </c>
      <c r="P376" s="10"/>
      <c r="Q376" s="10"/>
      <c r="R376" s="33">
        <v>17711057</v>
      </c>
      <c r="S376" s="8"/>
      <c r="T376" s="8"/>
      <c r="U376" s="8"/>
      <c r="V376" s="8"/>
      <c r="W376" s="8"/>
      <c r="X376" s="8">
        <v>-555488</v>
      </c>
      <c r="Y376" s="8"/>
      <c r="Z376" s="33">
        <f>R376+S376+X376</f>
        <v>17155569</v>
      </c>
      <c r="AA376" s="33"/>
      <c r="AB376" s="33"/>
      <c r="AC376" s="57">
        <v>8157184.79</v>
      </c>
      <c r="AD376" s="8"/>
      <c r="AE376" s="47">
        <f t="shared" si="14"/>
        <v>47.54831967392047</v>
      </c>
      <c r="AF376" s="1"/>
    </row>
    <row r="377" spans="1:32" ht="67.5">
      <c r="A377" s="4" t="s">
        <v>163</v>
      </c>
      <c r="B377" s="15" t="s">
        <v>86</v>
      </c>
      <c r="C377" s="15">
        <v>1</v>
      </c>
      <c r="D377" s="15">
        <v>921</v>
      </c>
      <c r="E377" s="15">
        <v>1064</v>
      </c>
      <c r="F377" s="16"/>
      <c r="G377" s="8">
        <f>G378</f>
        <v>14892490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8">
        <f>R378</f>
        <v>25600140.15</v>
      </c>
      <c r="S377" s="8"/>
      <c r="T377" s="8"/>
      <c r="U377" s="8"/>
      <c r="V377" s="8"/>
      <c r="W377" s="8"/>
      <c r="X377" s="8"/>
      <c r="Y377" s="8"/>
      <c r="Z377" s="8">
        <f>Z378</f>
        <v>23488576.15</v>
      </c>
      <c r="AA377" s="8">
        <f>AA378</f>
        <v>0</v>
      </c>
      <c r="AB377" s="8">
        <f>AB378</f>
        <v>0</v>
      </c>
      <c r="AC377" s="8">
        <f>AC378</f>
        <v>12659381</v>
      </c>
      <c r="AD377" s="8"/>
      <c r="AE377" s="47">
        <f t="shared" si="14"/>
        <v>53.895906329767044</v>
      </c>
      <c r="AF377" s="1"/>
    </row>
    <row r="378" spans="1:32" ht="33.75">
      <c r="A378" s="3" t="s">
        <v>80</v>
      </c>
      <c r="B378" s="15" t="s">
        <v>86</v>
      </c>
      <c r="C378" s="15">
        <v>1</v>
      </c>
      <c r="D378" s="15">
        <v>921</v>
      </c>
      <c r="E378" s="15">
        <v>1064</v>
      </c>
      <c r="F378" s="16">
        <v>600</v>
      </c>
      <c r="G378" s="8">
        <f>G379</f>
        <v>14892490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8">
        <f>R379</f>
        <v>25600140.15</v>
      </c>
      <c r="S378" s="8"/>
      <c r="T378" s="8"/>
      <c r="U378" s="8"/>
      <c r="V378" s="8"/>
      <c r="W378" s="8"/>
      <c r="X378" s="8"/>
      <c r="Y378" s="8"/>
      <c r="Z378" s="8">
        <f>Z379</f>
        <v>23488576.15</v>
      </c>
      <c r="AA378" s="8"/>
      <c r="AB378" s="8"/>
      <c r="AC378" s="8">
        <f>AC379</f>
        <v>12659381</v>
      </c>
      <c r="AD378" s="8"/>
      <c r="AE378" s="47">
        <f t="shared" si="14"/>
        <v>53.895906329767044</v>
      </c>
      <c r="AF378" s="1"/>
    </row>
    <row r="379" spans="1:32" ht="11.25">
      <c r="A379" s="3" t="s">
        <v>57</v>
      </c>
      <c r="B379" s="15" t="s">
        <v>86</v>
      </c>
      <c r="C379" s="15">
        <v>1</v>
      </c>
      <c r="D379" s="15">
        <v>921</v>
      </c>
      <c r="E379" s="15">
        <v>1064</v>
      </c>
      <c r="F379" s="16">
        <v>610</v>
      </c>
      <c r="G379" s="8">
        <f>G380</f>
        <v>14892490</v>
      </c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8">
        <f>R380</f>
        <v>25600140.15</v>
      </c>
      <c r="S379" s="8"/>
      <c r="T379" s="8"/>
      <c r="U379" s="8"/>
      <c r="V379" s="8"/>
      <c r="W379" s="8"/>
      <c r="X379" s="8"/>
      <c r="Y379" s="8"/>
      <c r="Z379" s="8">
        <f>Z380</f>
        <v>23488576.15</v>
      </c>
      <c r="AA379" s="8"/>
      <c r="AB379" s="8"/>
      <c r="AC379" s="8">
        <f>AC380</f>
        <v>12659381</v>
      </c>
      <c r="AD379" s="8"/>
      <c r="AE379" s="47">
        <f t="shared" si="14"/>
        <v>53.895906329767044</v>
      </c>
      <c r="AF379" s="1"/>
    </row>
    <row r="380" spans="1:32" ht="56.25">
      <c r="A380" s="3" t="s">
        <v>28</v>
      </c>
      <c r="B380" s="15" t="s">
        <v>86</v>
      </c>
      <c r="C380" s="15">
        <v>1</v>
      </c>
      <c r="D380" s="15">
        <v>921</v>
      </c>
      <c r="E380" s="15">
        <v>1064</v>
      </c>
      <c r="F380" s="16">
        <v>611</v>
      </c>
      <c r="G380" s="8">
        <v>14892490</v>
      </c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8">
        <v>25600140.15</v>
      </c>
      <c r="S380" s="8"/>
      <c r="T380" s="8"/>
      <c r="U380" s="8"/>
      <c r="V380" s="8">
        <v>-1731610</v>
      </c>
      <c r="W380" s="8"/>
      <c r="X380" s="8">
        <v>-379954</v>
      </c>
      <c r="Y380" s="8"/>
      <c r="Z380" s="33">
        <f>R380+S380+V380+X380</f>
        <v>23488576.15</v>
      </c>
      <c r="AA380" s="33"/>
      <c r="AB380" s="33"/>
      <c r="AC380" s="57">
        <v>12659381</v>
      </c>
      <c r="AD380" s="8"/>
      <c r="AE380" s="47">
        <f t="shared" si="14"/>
        <v>53.895906329767044</v>
      </c>
      <c r="AF380" s="1"/>
    </row>
    <row r="381" spans="1:32" ht="33.75">
      <c r="A381" s="4" t="s">
        <v>164</v>
      </c>
      <c r="B381" s="15" t="s">
        <v>86</v>
      </c>
      <c r="C381" s="15">
        <v>1</v>
      </c>
      <c r="D381" s="15">
        <v>921</v>
      </c>
      <c r="E381" s="15">
        <v>1065</v>
      </c>
      <c r="F381" s="16"/>
      <c r="G381" s="8">
        <f>G382</f>
        <v>5997011.44</v>
      </c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33">
        <f>R382</f>
        <v>7257616</v>
      </c>
      <c r="S381" s="8"/>
      <c r="T381" s="8"/>
      <c r="U381" s="8"/>
      <c r="V381" s="8"/>
      <c r="W381" s="8"/>
      <c r="X381" s="8"/>
      <c r="Y381" s="8"/>
      <c r="Z381" s="33">
        <f>Z382</f>
        <v>7125410</v>
      </c>
      <c r="AA381" s="33">
        <f>AA382</f>
        <v>0</v>
      </c>
      <c r="AB381" s="33">
        <f>AB382</f>
        <v>0</v>
      </c>
      <c r="AC381" s="33">
        <f>AC382</f>
        <v>3637414.46</v>
      </c>
      <c r="AD381" s="33"/>
      <c r="AE381" s="47">
        <f t="shared" si="14"/>
        <v>51.048493490199164</v>
      </c>
      <c r="AF381" s="1"/>
    </row>
    <row r="382" spans="1:32" ht="33.75">
      <c r="A382" s="3" t="s">
        <v>80</v>
      </c>
      <c r="B382" s="15" t="s">
        <v>86</v>
      </c>
      <c r="C382" s="15">
        <v>1</v>
      </c>
      <c r="D382" s="15">
        <v>921</v>
      </c>
      <c r="E382" s="15">
        <v>1065</v>
      </c>
      <c r="F382" s="16">
        <v>600</v>
      </c>
      <c r="G382" s="8">
        <f>G383</f>
        <v>5997011.44</v>
      </c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33">
        <f>R383</f>
        <v>7257616</v>
      </c>
      <c r="S382" s="8"/>
      <c r="T382" s="8"/>
      <c r="U382" s="8"/>
      <c r="V382" s="8"/>
      <c r="W382" s="8"/>
      <c r="X382" s="8"/>
      <c r="Y382" s="8"/>
      <c r="Z382" s="33">
        <f>Z383</f>
        <v>7125410</v>
      </c>
      <c r="AA382" s="33"/>
      <c r="AB382" s="33"/>
      <c r="AC382" s="33">
        <f>AC383</f>
        <v>3637414.46</v>
      </c>
      <c r="AD382" s="33"/>
      <c r="AE382" s="47">
        <f t="shared" si="14"/>
        <v>51.048493490199164</v>
      </c>
      <c r="AF382" s="1"/>
    </row>
    <row r="383" spans="1:32" ht="11.25">
      <c r="A383" s="3" t="s">
        <v>57</v>
      </c>
      <c r="B383" s="15" t="s">
        <v>86</v>
      </c>
      <c r="C383" s="15">
        <v>1</v>
      </c>
      <c r="D383" s="15">
        <v>921</v>
      </c>
      <c r="E383" s="15">
        <v>1065</v>
      </c>
      <c r="F383" s="16">
        <v>610</v>
      </c>
      <c r="G383" s="8">
        <f>G384</f>
        <v>5997011.44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33">
        <f>R384</f>
        <v>7257616</v>
      </c>
      <c r="S383" s="8"/>
      <c r="T383" s="8"/>
      <c r="U383" s="8"/>
      <c r="V383" s="8"/>
      <c r="W383" s="8"/>
      <c r="X383" s="8"/>
      <c r="Y383" s="8"/>
      <c r="Z383" s="33">
        <f>Z384</f>
        <v>7125410</v>
      </c>
      <c r="AA383" s="33"/>
      <c r="AB383" s="33"/>
      <c r="AC383" s="33">
        <f>AC384</f>
        <v>3637414.46</v>
      </c>
      <c r="AD383" s="33"/>
      <c r="AE383" s="47">
        <f t="shared" si="14"/>
        <v>51.048493490199164</v>
      </c>
      <c r="AF383" s="1"/>
    </row>
    <row r="384" spans="1:32" ht="56.25">
      <c r="A384" s="3" t="s">
        <v>28</v>
      </c>
      <c r="B384" s="15" t="s">
        <v>86</v>
      </c>
      <c r="C384" s="15">
        <v>1</v>
      </c>
      <c r="D384" s="15">
        <v>921</v>
      </c>
      <c r="E384" s="15">
        <v>1065</v>
      </c>
      <c r="F384" s="16">
        <v>611</v>
      </c>
      <c r="G384" s="8">
        <v>5997011.44</v>
      </c>
      <c r="H384" s="2"/>
      <c r="I384" s="2"/>
      <c r="J384" s="2"/>
      <c r="K384" s="2"/>
      <c r="L384" s="2"/>
      <c r="M384" s="2"/>
      <c r="N384" s="2"/>
      <c r="O384" s="10">
        <v>-16625.52</v>
      </c>
      <c r="P384" s="10"/>
      <c r="Q384" s="10">
        <v>877097</v>
      </c>
      <c r="R384" s="33">
        <v>7257616</v>
      </c>
      <c r="S384" s="8"/>
      <c r="T384" s="8"/>
      <c r="U384" s="8"/>
      <c r="V384" s="8"/>
      <c r="W384" s="8"/>
      <c r="X384" s="8">
        <v>-132206</v>
      </c>
      <c r="Y384" s="8">
        <v>-193441</v>
      </c>
      <c r="Z384" s="33">
        <v>7125410</v>
      </c>
      <c r="AA384" s="33"/>
      <c r="AB384" s="33"/>
      <c r="AC384" s="62">
        <v>3637414.46</v>
      </c>
      <c r="AD384" s="21"/>
      <c r="AE384" s="47">
        <f t="shared" si="14"/>
        <v>51.048493490199164</v>
      </c>
      <c r="AF384" s="1"/>
    </row>
    <row r="385" spans="1:32" ht="78.75">
      <c r="A385" s="4" t="s">
        <v>93</v>
      </c>
      <c r="B385" s="15" t="s">
        <v>86</v>
      </c>
      <c r="C385" s="15">
        <v>1</v>
      </c>
      <c r="D385" s="15">
        <v>921</v>
      </c>
      <c r="E385" s="15">
        <v>1470</v>
      </c>
      <c r="F385" s="16"/>
      <c r="G385" s="8">
        <f>G386</f>
        <v>177906971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33">
        <f>R386</f>
        <v>182187153</v>
      </c>
      <c r="S385" s="8"/>
      <c r="T385" s="8"/>
      <c r="U385" s="8"/>
      <c r="V385" s="8"/>
      <c r="W385" s="8"/>
      <c r="X385" s="8"/>
      <c r="Y385" s="8"/>
      <c r="Z385" s="33">
        <f>Z386</f>
        <v>182187153</v>
      </c>
      <c r="AA385" s="33">
        <f>AA386</f>
        <v>0</v>
      </c>
      <c r="AB385" s="33">
        <f>AB386</f>
        <v>0</v>
      </c>
      <c r="AC385" s="33">
        <f>AC386</f>
        <v>105458110</v>
      </c>
      <c r="AD385" s="33"/>
      <c r="AE385" s="47">
        <f t="shared" si="14"/>
        <v>57.884493095953914</v>
      </c>
      <c r="AF385" s="1"/>
    </row>
    <row r="386" spans="1:32" ht="33.75">
      <c r="A386" s="3" t="s">
        <v>80</v>
      </c>
      <c r="B386" s="15" t="s">
        <v>86</v>
      </c>
      <c r="C386" s="15">
        <v>1</v>
      </c>
      <c r="D386" s="15">
        <v>921</v>
      </c>
      <c r="E386" s="15">
        <v>1470</v>
      </c>
      <c r="F386" s="16" t="s">
        <v>27</v>
      </c>
      <c r="G386" s="8">
        <f>G387</f>
        <v>177906971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33">
        <f>R387</f>
        <v>182187153</v>
      </c>
      <c r="S386" s="8"/>
      <c r="T386" s="8"/>
      <c r="U386" s="8"/>
      <c r="V386" s="8"/>
      <c r="W386" s="8"/>
      <c r="X386" s="8"/>
      <c r="Y386" s="8"/>
      <c r="Z386" s="33">
        <f>Z387</f>
        <v>182187153</v>
      </c>
      <c r="AA386" s="33"/>
      <c r="AB386" s="33"/>
      <c r="AC386" s="33">
        <f>AC387</f>
        <v>105458110</v>
      </c>
      <c r="AD386" s="33"/>
      <c r="AE386" s="47">
        <f t="shared" si="14"/>
        <v>57.884493095953914</v>
      </c>
      <c r="AF386" s="1"/>
    </row>
    <row r="387" spans="1:32" ht="11.25">
      <c r="A387" s="3" t="s">
        <v>57</v>
      </c>
      <c r="B387" s="15" t="s">
        <v>86</v>
      </c>
      <c r="C387" s="15">
        <v>1</v>
      </c>
      <c r="D387" s="15">
        <v>921</v>
      </c>
      <c r="E387" s="15">
        <v>1470</v>
      </c>
      <c r="F387" s="16">
        <v>610</v>
      </c>
      <c r="G387" s="8">
        <f>G388</f>
        <v>177906971</v>
      </c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33">
        <f>R388</f>
        <v>182187153</v>
      </c>
      <c r="S387" s="8"/>
      <c r="T387" s="8"/>
      <c r="U387" s="8"/>
      <c r="V387" s="8"/>
      <c r="W387" s="8"/>
      <c r="X387" s="8"/>
      <c r="Y387" s="8"/>
      <c r="Z387" s="33">
        <f>Z388</f>
        <v>182187153</v>
      </c>
      <c r="AA387" s="33"/>
      <c r="AB387" s="33"/>
      <c r="AC387" s="33">
        <f>AC388</f>
        <v>105458110</v>
      </c>
      <c r="AD387" s="33"/>
      <c r="AE387" s="47">
        <f t="shared" si="14"/>
        <v>57.884493095953914</v>
      </c>
      <c r="AF387" s="1"/>
    </row>
    <row r="388" spans="1:32" ht="56.25">
      <c r="A388" s="3" t="s">
        <v>28</v>
      </c>
      <c r="B388" s="15" t="s">
        <v>86</v>
      </c>
      <c r="C388" s="15">
        <v>1</v>
      </c>
      <c r="D388" s="15">
        <v>921</v>
      </c>
      <c r="E388" s="15">
        <v>1470</v>
      </c>
      <c r="F388" s="16" t="s">
        <v>29</v>
      </c>
      <c r="G388" s="8">
        <v>177906971</v>
      </c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33">
        <v>182187153</v>
      </c>
      <c r="S388" s="8"/>
      <c r="T388" s="8"/>
      <c r="U388" s="8"/>
      <c r="V388" s="8"/>
      <c r="W388" s="8"/>
      <c r="X388" s="8"/>
      <c r="Y388" s="8"/>
      <c r="Z388" s="33">
        <f>R388+S388</f>
        <v>182187153</v>
      </c>
      <c r="AA388" s="33"/>
      <c r="AB388" s="33"/>
      <c r="AC388" s="57">
        <v>105458110</v>
      </c>
      <c r="AD388" s="8"/>
      <c r="AE388" s="47">
        <f t="shared" si="14"/>
        <v>57.884493095953914</v>
      </c>
      <c r="AF388" s="1"/>
    </row>
    <row r="389" spans="1:32" ht="33.75">
      <c r="A389" s="5" t="s">
        <v>41</v>
      </c>
      <c r="B389" s="15" t="s">
        <v>86</v>
      </c>
      <c r="C389" s="15">
        <v>1</v>
      </c>
      <c r="D389" s="15">
        <v>921</v>
      </c>
      <c r="E389" s="15">
        <v>1471</v>
      </c>
      <c r="F389" s="16"/>
      <c r="G389" s="8">
        <f>G390</f>
        <v>123777490</v>
      </c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33">
        <f>R390</f>
        <v>129903047</v>
      </c>
      <c r="S389" s="8"/>
      <c r="T389" s="8"/>
      <c r="U389" s="8"/>
      <c r="V389" s="8"/>
      <c r="W389" s="8"/>
      <c r="X389" s="8"/>
      <c r="Y389" s="8"/>
      <c r="Z389" s="33">
        <f>Z390</f>
        <v>129903047</v>
      </c>
      <c r="AA389" s="33">
        <f>AA390</f>
        <v>0</v>
      </c>
      <c r="AB389" s="33">
        <f>AB390</f>
        <v>0</v>
      </c>
      <c r="AC389" s="33">
        <f>AC390</f>
        <v>72103050</v>
      </c>
      <c r="AD389" s="33"/>
      <c r="AE389" s="47">
        <f t="shared" si="14"/>
        <v>55.505280026264515</v>
      </c>
      <c r="AF389" s="1"/>
    </row>
    <row r="390" spans="1:32" ht="33.75">
      <c r="A390" s="3" t="s">
        <v>80</v>
      </c>
      <c r="B390" s="15" t="s">
        <v>86</v>
      </c>
      <c r="C390" s="15">
        <v>1</v>
      </c>
      <c r="D390" s="15">
        <v>921</v>
      </c>
      <c r="E390" s="15">
        <v>1471</v>
      </c>
      <c r="F390" s="16" t="s">
        <v>27</v>
      </c>
      <c r="G390" s="8">
        <f>G391</f>
        <v>123777490</v>
      </c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33">
        <f>R391</f>
        <v>129903047</v>
      </c>
      <c r="S390" s="8"/>
      <c r="T390" s="8"/>
      <c r="U390" s="8"/>
      <c r="V390" s="8"/>
      <c r="W390" s="8"/>
      <c r="X390" s="8"/>
      <c r="Y390" s="8"/>
      <c r="Z390" s="33">
        <f>Z391</f>
        <v>129903047</v>
      </c>
      <c r="AA390" s="33"/>
      <c r="AB390" s="33"/>
      <c r="AC390" s="33">
        <f>AC391</f>
        <v>72103050</v>
      </c>
      <c r="AD390" s="33"/>
      <c r="AE390" s="47">
        <f t="shared" si="14"/>
        <v>55.505280026264515</v>
      </c>
      <c r="AF390" s="1"/>
    </row>
    <row r="391" spans="1:32" ht="11.25">
      <c r="A391" s="3" t="s">
        <v>57</v>
      </c>
      <c r="B391" s="15" t="s">
        <v>86</v>
      </c>
      <c r="C391" s="15">
        <v>1</v>
      </c>
      <c r="D391" s="15">
        <v>921</v>
      </c>
      <c r="E391" s="15">
        <v>1471</v>
      </c>
      <c r="F391" s="16">
        <v>610</v>
      </c>
      <c r="G391" s="8">
        <f>G392</f>
        <v>123777490</v>
      </c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33">
        <f>R392</f>
        <v>129903047</v>
      </c>
      <c r="S391" s="8"/>
      <c r="T391" s="8"/>
      <c r="U391" s="8"/>
      <c r="V391" s="8"/>
      <c r="W391" s="8"/>
      <c r="X391" s="8"/>
      <c r="Y391" s="8"/>
      <c r="Z391" s="33">
        <f>Z392</f>
        <v>129903047</v>
      </c>
      <c r="AA391" s="33"/>
      <c r="AB391" s="33"/>
      <c r="AC391" s="33">
        <f>AC392</f>
        <v>72103050</v>
      </c>
      <c r="AD391" s="33"/>
      <c r="AE391" s="47">
        <f t="shared" si="14"/>
        <v>55.505280026264515</v>
      </c>
      <c r="AF391" s="1"/>
    </row>
    <row r="392" spans="1:32" ht="56.25">
      <c r="A392" s="3" t="s">
        <v>28</v>
      </c>
      <c r="B392" s="15" t="s">
        <v>86</v>
      </c>
      <c r="C392" s="15">
        <v>1</v>
      </c>
      <c r="D392" s="15">
        <v>921</v>
      </c>
      <c r="E392" s="15">
        <v>1471</v>
      </c>
      <c r="F392" s="16" t="s">
        <v>29</v>
      </c>
      <c r="G392" s="8">
        <v>123777490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33">
        <v>129903047</v>
      </c>
      <c r="S392" s="8"/>
      <c r="T392" s="8"/>
      <c r="U392" s="8"/>
      <c r="V392" s="8"/>
      <c r="W392" s="8"/>
      <c r="X392" s="8"/>
      <c r="Y392" s="8"/>
      <c r="Z392" s="33">
        <f>R392+S392</f>
        <v>129903047</v>
      </c>
      <c r="AA392" s="33"/>
      <c r="AB392" s="33"/>
      <c r="AC392" s="57">
        <v>72103050</v>
      </c>
      <c r="AD392" s="8"/>
      <c r="AE392" s="47">
        <f t="shared" si="14"/>
        <v>55.505280026264515</v>
      </c>
      <c r="AF392" s="1"/>
    </row>
    <row r="393" spans="1:32" ht="56.25">
      <c r="A393" s="4" t="s">
        <v>171</v>
      </c>
      <c r="B393" s="15" t="s">
        <v>86</v>
      </c>
      <c r="C393" s="15">
        <v>1</v>
      </c>
      <c r="D393" s="15">
        <v>921</v>
      </c>
      <c r="E393" s="15">
        <v>1477</v>
      </c>
      <c r="F393" s="16"/>
      <c r="G393" s="8">
        <f>G394</f>
        <v>792707</v>
      </c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33">
        <f>R394</f>
        <v>967200</v>
      </c>
      <c r="S393" s="8"/>
      <c r="T393" s="8"/>
      <c r="U393" s="8"/>
      <c r="V393" s="8"/>
      <c r="W393" s="8"/>
      <c r="X393" s="8"/>
      <c r="Y393" s="8"/>
      <c r="Z393" s="33">
        <f>Z394</f>
        <v>967200</v>
      </c>
      <c r="AA393" s="33">
        <f>AA394</f>
        <v>0</v>
      </c>
      <c r="AB393" s="33">
        <f>AB394</f>
        <v>0</v>
      </c>
      <c r="AC393" s="33">
        <f>AC394</f>
        <v>484449</v>
      </c>
      <c r="AD393" s="33"/>
      <c r="AE393" s="47">
        <f t="shared" si="14"/>
        <v>50.08777915632754</v>
      </c>
      <c r="AF393" s="1"/>
    </row>
    <row r="394" spans="1:32" ht="33.75">
      <c r="A394" s="3" t="s">
        <v>80</v>
      </c>
      <c r="B394" s="15" t="s">
        <v>86</v>
      </c>
      <c r="C394" s="15">
        <v>1</v>
      </c>
      <c r="D394" s="15">
        <v>921</v>
      </c>
      <c r="E394" s="15">
        <v>1477</v>
      </c>
      <c r="F394" s="16" t="s">
        <v>27</v>
      </c>
      <c r="G394" s="8">
        <f>G395</f>
        <v>792707</v>
      </c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33">
        <f>R395</f>
        <v>967200</v>
      </c>
      <c r="S394" s="8"/>
      <c r="T394" s="8"/>
      <c r="U394" s="8"/>
      <c r="V394" s="8"/>
      <c r="W394" s="8"/>
      <c r="X394" s="8"/>
      <c r="Y394" s="8"/>
      <c r="Z394" s="33">
        <f>Z395</f>
        <v>967200</v>
      </c>
      <c r="AA394" s="33"/>
      <c r="AB394" s="33"/>
      <c r="AC394" s="33">
        <f>AC395</f>
        <v>484449</v>
      </c>
      <c r="AD394" s="33"/>
      <c r="AE394" s="47">
        <f t="shared" si="14"/>
        <v>50.08777915632754</v>
      </c>
      <c r="AF394" s="1"/>
    </row>
    <row r="395" spans="1:32" ht="11.25">
      <c r="A395" s="3" t="s">
        <v>57</v>
      </c>
      <c r="B395" s="15" t="s">
        <v>86</v>
      </c>
      <c r="C395" s="15">
        <v>1</v>
      </c>
      <c r="D395" s="15">
        <v>921</v>
      </c>
      <c r="E395" s="15">
        <v>1477</v>
      </c>
      <c r="F395" s="16">
        <v>610</v>
      </c>
      <c r="G395" s="8">
        <f>G396</f>
        <v>792707</v>
      </c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33">
        <f>R396</f>
        <v>967200</v>
      </c>
      <c r="S395" s="8"/>
      <c r="T395" s="8"/>
      <c r="U395" s="8"/>
      <c r="V395" s="8"/>
      <c r="W395" s="8"/>
      <c r="X395" s="8"/>
      <c r="Y395" s="8"/>
      <c r="Z395" s="33">
        <f>Z396</f>
        <v>967200</v>
      </c>
      <c r="AA395" s="33"/>
      <c r="AB395" s="33"/>
      <c r="AC395" s="33">
        <f>AC396</f>
        <v>484449</v>
      </c>
      <c r="AD395" s="33"/>
      <c r="AE395" s="47">
        <f aca="true" t="shared" si="15" ref="AE395:AE458">AC395/Z395*100</f>
        <v>50.08777915632754</v>
      </c>
      <c r="AF395" s="1"/>
    </row>
    <row r="396" spans="1:32" ht="56.25">
      <c r="A396" s="3" t="s">
        <v>28</v>
      </c>
      <c r="B396" s="15" t="s">
        <v>86</v>
      </c>
      <c r="C396" s="15">
        <v>1</v>
      </c>
      <c r="D396" s="15">
        <v>921</v>
      </c>
      <c r="E396" s="15">
        <v>1477</v>
      </c>
      <c r="F396" s="16" t="s">
        <v>29</v>
      </c>
      <c r="G396" s="8">
        <v>792707</v>
      </c>
      <c r="H396" s="2"/>
      <c r="I396" s="2"/>
      <c r="J396" s="2"/>
      <c r="K396" s="2"/>
      <c r="L396" s="2"/>
      <c r="M396" s="2"/>
      <c r="N396" s="2"/>
      <c r="O396" s="2"/>
      <c r="P396" s="10">
        <v>35949</v>
      </c>
      <c r="Q396" s="10"/>
      <c r="R396" s="33">
        <v>967200</v>
      </c>
      <c r="S396" s="8"/>
      <c r="T396" s="8"/>
      <c r="U396" s="8"/>
      <c r="V396" s="8"/>
      <c r="W396" s="8"/>
      <c r="X396" s="8"/>
      <c r="Y396" s="8"/>
      <c r="Z396" s="33">
        <f>R396+S396</f>
        <v>967200</v>
      </c>
      <c r="AA396" s="33"/>
      <c r="AB396" s="33"/>
      <c r="AC396" s="57">
        <v>484449</v>
      </c>
      <c r="AD396" s="8"/>
      <c r="AE396" s="47">
        <f t="shared" si="15"/>
        <v>50.08777915632754</v>
      </c>
      <c r="AF396" s="1"/>
    </row>
    <row r="397" spans="1:32" ht="21">
      <c r="A397" s="18" t="s">
        <v>136</v>
      </c>
      <c r="B397" s="19" t="s">
        <v>86</v>
      </c>
      <c r="C397" s="19">
        <v>2</v>
      </c>
      <c r="D397" s="19"/>
      <c r="E397" s="19"/>
      <c r="F397" s="16"/>
      <c r="G397" s="21" t="e">
        <f>G398</f>
        <v>#REF!</v>
      </c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47">
        <f>R398</f>
        <v>33499210</v>
      </c>
      <c r="S397" s="21"/>
      <c r="T397" s="21"/>
      <c r="U397" s="21"/>
      <c r="V397" s="21"/>
      <c r="W397" s="21"/>
      <c r="X397" s="21"/>
      <c r="Y397" s="21"/>
      <c r="Z397" s="47">
        <f>Z398</f>
        <v>40227595.84</v>
      </c>
      <c r="AA397" s="47">
        <f>AA398</f>
        <v>0</v>
      </c>
      <c r="AB397" s="47">
        <f>AB398</f>
        <v>0</v>
      </c>
      <c r="AC397" s="47">
        <f>AC398</f>
        <v>21582781.65</v>
      </c>
      <c r="AD397" s="47"/>
      <c r="AE397" s="47">
        <f t="shared" si="15"/>
        <v>53.651681636264534</v>
      </c>
      <c r="AF397" s="1"/>
    </row>
    <row r="398" spans="1:32" ht="21">
      <c r="A398" s="18" t="s">
        <v>60</v>
      </c>
      <c r="B398" s="19" t="s">
        <v>86</v>
      </c>
      <c r="C398" s="19">
        <v>2</v>
      </c>
      <c r="D398" s="19">
        <v>921</v>
      </c>
      <c r="E398" s="19"/>
      <c r="F398" s="16"/>
      <c r="G398" s="21" t="e">
        <f>G399+G411+G415+#REF!+G423</f>
        <v>#REF!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47">
        <f>R399+R411+R415+R423+R427</f>
        <v>33499210</v>
      </c>
      <c r="S398" s="21"/>
      <c r="T398" s="21"/>
      <c r="U398" s="21"/>
      <c r="V398" s="21"/>
      <c r="W398" s="21"/>
      <c r="X398" s="21"/>
      <c r="Y398" s="21"/>
      <c r="Z398" s="47">
        <f>Z399+Z411+Z415+Z423+Z427</f>
        <v>40227595.84</v>
      </c>
      <c r="AA398" s="47">
        <f>AA399+AA411+AA415+AA423+AA427</f>
        <v>0</v>
      </c>
      <c r="AB398" s="47">
        <f>AB399+AB411+AB415+AB423+AB427</f>
        <v>0</v>
      </c>
      <c r="AC398" s="47">
        <f>AC399+AC411+AC415+AC423+AC427</f>
        <v>21582781.65</v>
      </c>
      <c r="AD398" s="47"/>
      <c r="AE398" s="47">
        <f t="shared" si="15"/>
        <v>53.651681636264534</v>
      </c>
      <c r="AF398" s="1"/>
    </row>
    <row r="399" spans="1:32" ht="33.75">
      <c r="A399" s="26" t="s">
        <v>66</v>
      </c>
      <c r="B399" s="15" t="s">
        <v>86</v>
      </c>
      <c r="C399" s="15">
        <v>2</v>
      </c>
      <c r="D399" s="15">
        <v>921</v>
      </c>
      <c r="E399" s="15">
        <v>1004</v>
      </c>
      <c r="F399" s="25" t="s">
        <v>0</v>
      </c>
      <c r="G399" s="8">
        <f>G400+G404+G407</f>
        <v>4676000</v>
      </c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33">
        <f>R400+R404+R407</f>
        <v>4411522</v>
      </c>
      <c r="S399" s="8"/>
      <c r="T399" s="8"/>
      <c r="U399" s="8"/>
      <c r="V399" s="8"/>
      <c r="W399" s="8"/>
      <c r="X399" s="8"/>
      <c r="Y399" s="8"/>
      <c r="Z399" s="33">
        <f>Z400+Z404+Z407</f>
        <v>4224141.84</v>
      </c>
      <c r="AA399" s="33">
        <f>AA400+AA404+AA407</f>
        <v>0</v>
      </c>
      <c r="AB399" s="33">
        <f>AB400+AB404+AB407</f>
        <v>0</v>
      </c>
      <c r="AC399" s="33">
        <f>AC400+AC404+AC407</f>
        <v>2001671.76</v>
      </c>
      <c r="AD399" s="33"/>
      <c r="AE399" s="47">
        <f t="shared" si="15"/>
        <v>47.3864712838336</v>
      </c>
      <c r="AF399" s="1"/>
    </row>
    <row r="400" spans="1:32" ht="67.5">
      <c r="A400" s="3" t="s">
        <v>13</v>
      </c>
      <c r="B400" s="15" t="s">
        <v>86</v>
      </c>
      <c r="C400" s="15">
        <v>2</v>
      </c>
      <c r="D400" s="15">
        <v>921</v>
      </c>
      <c r="E400" s="15">
        <v>1004</v>
      </c>
      <c r="F400" s="16" t="s">
        <v>14</v>
      </c>
      <c r="G400" s="8">
        <f>G401</f>
        <v>4312078</v>
      </c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33">
        <f>R401</f>
        <v>3901442</v>
      </c>
      <c r="S400" s="8"/>
      <c r="T400" s="8"/>
      <c r="U400" s="8"/>
      <c r="V400" s="8"/>
      <c r="W400" s="8"/>
      <c r="X400" s="8"/>
      <c r="Y400" s="8"/>
      <c r="Z400" s="33">
        <f>Z401</f>
        <v>3880505.84</v>
      </c>
      <c r="AA400" s="33"/>
      <c r="AB400" s="33"/>
      <c r="AC400" s="33">
        <f>AC401</f>
        <v>1882452.93</v>
      </c>
      <c r="AD400" s="33"/>
      <c r="AE400" s="47">
        <f t="shared" si="15"/>
        <v>48.51050372340117</v>
      </c>
      <c r="AF400" s="1"/>
    </row>
    <row r="401" spans="1:32" ht="22.5">
      <c r="A401" s="3" t="s">
        <v>15</v>
      </c>
      <c r="B401" s="15" t="s">
        <v>86</v>
      </c>
      <c r="C401" s="15">
        <v>2</v>
      </c>
      <c r="D401" s="15">
        <v>921</v>
      </c>
      <c r="E401" s="15">
        <v>1004</v>
      </c>
      <c r="F401" s="16" t="s">
        <v>16</v>
      </c>
      <c r="G401" s="8">
        <f>G402+G403</f>
        <v>4312078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33">
        <f>R402+R403</f>
        <v>3901442</v>
      </c>
      <c r="S401" s="8"/>
      <c r="T401" s="8"/>
      <c r="U401" s="8"/>
      <c r="V401" s="8"/>
      <c r="W401" s="8"/>
      <c r="X401" s="8"/>
      <c r="Y401" s="8"/>
      <c r="Z401" s="33">
        <f>Z402+Z403</f>
        <v>3880505.84</v>
      </c>
      <c r="AA401" s="33"/>
      <c r="AB401" s="33"/>
      <c r="AC401" s="33">
        <f>AC402+AC403</f>
        <v>1882452.93</v>
      </c>
      <c r="AD401" s="33"/>
      <c r="AE401" s="47">
        <f t="shared" si="15"/>
        <v>48.51050372340117</v>
      </c>
      <c r="AF401" s="1"/>
    </row>
    <row r="402" spans="1:32" ht="22.5">
      <c r="A402" s="3" t="s">
        <v>15</v>
      </c>
      <c r="B402" s="15" t="s">
        <v>86</v>
      </c>
      <c r="C402" s="15">
        <v>2</v>
      </c>
      <c r="D402" s="15">
        <v>921</v>
      </c>
      <c r="E402" s="15">
        <v>1004</v>
      </c>
      <c r="F402" s="16">
        <v>121</v>
      </c>
      <c r="G402" s="8">
        <v>4169978</v>
      </c>
      <c r="H402" s="2">
        <v>2415.68</v>
      </c>
      <c r="I402" s="2"/>
      <c r="J402" s="2"/>
      <c r="K402" s="2"/>
      <c r="L402" s="2"/>
      <c r="M402" s="2"/>
      <c r="N402" s="2"/>
      <c r="O402" s="2"/>
      <c r="P402" s="2"/>
      <c r="Q402" s="2"/>
      <c r="R402" s="33">
        <v>3759342</v>
      </c>
      <c r="S402" s="8"/>
      <c r="T402" s="8"/>
      <c r="U402" s="8">
        <v>-28690</v>
      </c>
      <c r="V402" s="8">
        <v>-4856.16</v>
      </c>
      <c r="W402" s="8"/>
      <c r="X402" s="8"/>
      <c r="Y402" s="8"/>
      <c r="Z402" s="33">
        <f>R402+S402+U402+V402</f>
        <v>3725795.84</v>
      </c>
      <c r="AA402" s="33"/>
      <c r="AB402" s="33"/>
      <c r="AC402" s="57">
        <v>1844582.93</v>
      </c>
      <c r="AD402" s="8"/>
      <c r="AE402" s="47">
        <f t="shared" si="15"/>
        <v>49.5084274397601</v>
      </c>
      <c r="AF402" s="1"/>
    </row>
    <row r="403" spans="1:32" ht="33.75">
      <c r="A403" s="3" t="s">
        <v>65</v>
      </c>
      <c r="B403" s="15" t="s">
        <v>86</v>
      </c>
      <c r="C403" s="15">
        <v>2</v>
      </c>
      <c r="D403" s="15">
        <v>921</v>
      </c>
      <c r="E403" s="15">
        <v>1004</v>
      </c>
      <c r="F403" s="16">
        <v>122</v>
      </c>
      <c r="G403" s="8">
        <v>142100</v>
      </c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33">
        <v>142100</v>
      </c>
      <c r="S403" s="8"/>
      <c r="T403" s="8"/>
      <c r="U403" s="8">
        <v>28690</v>
      </c>
      <c r="V403" s="8">
        <v>-16080</v>
      </c>
      <c r="W403" s="8"/>
      <c r="X403" s="8"/>
      <c r="Y403" s="8"/>
      <c r="Z403" s="33">
        <f>R403+S403+U403+V403</f>
        <v>154710</v>
      </c>
      <c r="AA403" s="33"/>
      <c r="AB403" s="33"/>
      <c r="AC403" s="57">
        <v>37870</v>
      </c>
      <c r="AD403" s="8"/>
      <c r="AE403" s="47">
        <f t="shared" si="15"/>
        <v>24.478055717148212</v>
      </c>
      <c r="AF403" s="1"/>
    </row>
    <row r="404" spans="1:32" ht="22.5">
      <c r="A404" s="3" t="s">
        <v>17</v>
      </c>
      <c r="B404" s="15" t="s">
        <v>86</v>
      </c>
      <c r="C404" s="15">
        <v>2</v>
      </c>
      <c r="D404" s="15">
        <v>921</v>
      </c>
      <c r="E404" s="15">
        <v>1004</v>
      </c>
      <c r="F404" s="16" t="s">
        <v>18</v>
      </c>
      <c r="G404" s="8">
        <f>G405</f>
        <v>360722</v>
      </c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33">
        <f>R405</f>
        <v>506680</v>
      </c>
      <c r="S404" s="8"/>
      <c r="T404" s="8"/>
      <c r="U404" s="8"/>
      <c r="V404" s="8"/>
      <c r="W404" s="8"/>
      <c r="X404" s="8"/>
      <c r="Y404" s="8"/>
      <c r="Z404" s="33">
        <f>Z405+Z406</f>
        <v>340236</v>
      </c>
      <c r="AA404" s="33"/>
      <c r="AB404" s="33"/>
      <c r="AC404" s="33">
        <f>AC405+AC406</f>
        <v>117509.04</v>
      </c>
      <c r="AD404" s="33"/>
      <c r="AE404" s="47">
        <f t="shared" si="15"/>
        <v>34.53750925827955</v>
      </c>
      <c r="AF404" s="1"/>
    </row>
    <row r="405" spans="1:32" ht="33.75">
      <c r="A405" s="3" t="s">
        <v>19</v>
      </c>
      <c r="B405" s="15" t="s">
        <v>86</v>
      </c>
      <c r="C405" s="15">
        <v>2</v>
      </c>
      <c r="D405" s="15">
        <v>921</v>
      </c>
      <c r="E405" s="15">
        <v>1004</v>
      </c>
      <c r="F405" s="16" t="s">
        <v>20</v>
      </c>
      <c r="G405" s="8">
        <v>360722</v>
      </c>
      <c r="H405" s="2"/>
      <c r="I405" s="2"/>
      <c r="J405" s="2"/>
      <c r="K405" s="2"/>
      <c r="L405" s="2"/>
      <c r="M405" s="2"/>
      <c r="N405" s="2"/>
      <c r="O405" s="2">
        <v>-87.22</v>
      </c>
      <c r="P405" s="2"/>
      <c r="Q405" s="2"/>
      <c r="R405" s="33">
        <v>506680</v>
      </c>
      <c r="S405" s="8">
        <v>4411.14</v>
      </c>
      <c r="T405" s="8"/>
      <c r="U405" s="8">
        <v>-511091.14</v>
      </c>
      <c r="V405" s="8"/>
      <c r="W405" s="8"/>
      <c r="X405" s="8"/>
      <c r="Y405" s="8"/>
      <c r="Z405" s="56">
        <f>R405+S405+U405</f>
        <v>0</v>
      </c>
      <c r="AA405" s="33"/>
      <c r="AB405" s="33"/>
      <c r="AC405" s="21"/>
      <c r="AD405" s="21"/>
      <c r="AE405" s="47" t="s">
        <v>187</v>
      </c>
      <c r="AF405" s="1"/>
    </row>
    <row r="406" spans="1:32" ht="22.5">
      <c r="A406" s="13" t="s">
        <v>179</v>
      </c>
      <c r="B406" s="15" t="s">
        <v>86</v>
      </c>
      <c r="C406" s="15">
        <v>2</v>
      </c>
      <c r="D406" s="15">
        <v>921</v>
      </c>
      <c r="E406" s="15">
        <v>1004</v>
      </c>
      <c r="F406" s="16">
        <v>244</v>
      </c>
      <c r="G406" s="8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33"/>
      <c r="S406" s="8"/>
      <c r="T406" s="8"/>
      <c r="U406" s="8">
        <v>511091.14</v>
      </c>
      <c r="V406" s="8">
        <v>-170855.14</v>
      </c>
      <c r="W406" s="8"/>
      <c r="X406" s="8"/>
      <c r="Y406" s="8"/>
      <c r="Z406" s="33">
        <f>U406+V406</f>
        <v>340236</v>
      </c>
      <c r="AA406" s="33"/>
      <c r="AB406" s="33"/>
      <c r="AC406" s="57">
        <v>117509.04</v>
      </c>
      <c r="AD406" s="8"/>
      <c r="AE406" s="47">
        <f t="shared" si="15"/>
        <v>34.53750925827955</v>
      </c>
      <c r="AF406" s="1"/>
    </row>
    <row r="407" spans="1:32" ht="11.25">
      <c r="A407" s="3" t="s">
        <v>21</v>
      </c>
      <c r="B407" s="15" t="s">
        <v>86</v>
      </c>
      <c r="C407" s="15">
        <v>2</v>
      </c>
      <c r="D407" s="15">
        <v>921</v>
      </c>
      <c r="E407" s="15">
        <v>1004</v>
      </c>
      <c r="F407" s="16" t="s">
        <v>22</v>
      </c>
      <c r="G407" s="8">
        <f>G408</f>
        <v>3200</v>
      </c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33">
        <f>R408</f>
        <v>3400</v>
      </c>
      <c r="S407" s="8"/>
      <c r="T407" s="8"/>
      <c r="U407" s="8"/>
      <c r="V407" s="8"/>
      <c r="W407" s="8"/>
      <c r="X407" s="8"/>
      <c r="Y407" s="8"/>
      <c r="Z407" s="33">
        <f>Z408</f>
        <v>3400</v>
      </c>
      <c r="AA407" s="33"/>
      <c r="AB407" s="33"/>
      <c r="AC407" s="33">
        <f>AC408</f>
        <v>1709.79</v>
      </c>
      <c r="AD407" s="33"/>
      <c r="AE407" s="47">
        <f t="shared" si="15"/>
        <v>50.28794117647058</v>
      </c>
      <c r="AF407" s="1"/>
    </row>
    <row r="408" spans="1:32" ht="11.25">
      <c r="A408" s="3" t="s">
        <v>49</v>
      </c>
      <c r="B408" s="15" t="s">
        <v>86</v>
      </c>
      <c r="C408" s="15">
        <v>2</v>
      </c>
      <c r="D408" s="15">
        <v>921</v>
      </c>
      <c r="E408" s="15">
        <v>1004</v>
      </c>
      <c r="F408" s="16">
        <v>850</v>
      </c>
      <c r="G408" s="8">
        <f>G409+G410</f>
        <v>3200</v>
      </c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33">
        <f>R409+R410</f>
        <v>3400</v>
      </c>
      <c r="S408" s="8"/>
      <c r="T408" s="8"/>
      <c r="U408" s="8"/>
      <c r="V408" s="8"/>
      <c r="W408" s="8"/>
      <c r="X408" s="8"/>
      <c r="Y408" s="8"/>
      <c r="Z408" s="33">
        <f>Z409+Z410</f>
        <v>3400</v>
      </c>
      <c r="AA408" s="33"/>
      <c r="AB408" s="33"/>
      <c r="AC408" s="33">
        <f>AC409+AC410</f>
        <v>1709.79</v>
      </c>
      <c r="AD408" s="33"/>
      <c r="AE408" s="47">
        <f t="shared" si="15"/>
        <v>50.28794117647058</v>
      </c>
      <c r="AF408" s="1"/>
    </row>
    <row r="409" spans="1:32" ht="22.5" hidden="1">
      <c r="A409" s="3" t="s">
        <v>23</v>
      </c>
      <c r="B409" s="15" t="s">
        <v>86</v>
      </c>
      <c r="C409" s="15">
        <v>2</v>
      </c>
      <c r="D409" s="15">
        <v>921</v>
      </c>
      <c r="E409" s="15">
        <v>1004</v>
      </c>
      <c r="F409" s="16" t="s">
        <v>24</v>
      </c>
      <c r="G409" s="8">
        <v>0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33">
        <v>0</v>
      </c>
      <c r="S409" s="8"/>
      <c r="T409" s="8"/>
      <c r="U409" s="8"/>
      <c r="V409" s="8"/>
      <c r="W409" s="8"/>
      <c r="X409" s="8"/>
      <c r="Y409" s="8"/>
      <c r="Z409" s="33">
        <v>0</v>
      </c>
      <c r="AA409" s="33"/>
      <c r="AB409" s="33"/>
      <c r="AC409" s="8"/>
      <c r="AD409" s="8"/>
      <c r="AE409" s="47" t="e">
        <f t="shared" si="15"/>
        <v>#DIV/0!</v>
      </c>
      <c r="AF409" s="1"/>
    </row>
    <row r="410" spans="1:32" ht="22.5">
      <c r="A410" s="3" t="s">
        <v>25</v>
      </c>
      <c r="B410" s="15" t="s">
        <v>86</v>
      </c>
      <c r="C410" s="15">
        <v>2</v>
      </c>
      <c r="D410" s="15">
        <v>921</v>
      </c>
      <c r="E410" s="15">
        <v>1004</v>
      </c>
      <c r="F410" s="16" t="s">
        <v>26</v>
      </c>
      <c r="G410" s="8">
        <v>3200</v>
      </c>
      <c r="H410" s="2"/>
      <c r="I410" s="2"/>
      <c r="J410" s="2"/>
      <c r="K410" s="2"/>
      <c r="L410" s="2"/>
      <c r="M410" s="2"/>
      <c r="N410" s="2"/>
      <c r="O410" s="2">
        <v>87.22</v>
      </c>
      <c r="P410" s="2"/>
      <c r="Q410" s="2"/>
      <c r="R410" s="33">
        <v>3400</v>
      </c>
      <c r="S410" s="8"/>
      <c r="T410" s="8"/>
      <c r="U410" s="8"/>
      <c r="V410" s="8"/>
      <c r="W410" s="8"/>
      <c r="X410" s="8"/>
      <c r="Y410" s="8"/>
      <c r="Z410" s="33">
        <f>R410+S410</f>
        <v>3400</v>
      </c>
      <c r="AA410" s="33"/>
      <c r="AB410" s="33"/>
      <c r="AC410" s="57">
        <v>1709.79</v>
      </c>
      <c r="AD410" s="8"/>
      <c r="AE410" s="47">
        <f t="shared" si="15"/>
        <v>50.28794117647058</v>
      </c>
      <c r="AF410" s="1"/>
    </row>
    <row r="411" spans="1:32" ht="90">
      <c r="A411" s="4" t="s">
        <v>165</v>
      </c>
      <c r="B411" s="15" t="s">
        <v>86</v>
      </c>
      <c r="C411" s="15">
        <v>2</v>
      </c>
      <c r="D411" s="15">
        <v>921</v>
      </c>
      <c r="E411" s="15">
        <v>1071</v>
      </c>
      <c r="F411" s="25" t="s">
        <v>0</v>
      </c>
      <c r="G411" s="8">
        <f>G412</f>
        <v>1212843</v>
      </c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33">
        <f>R412</f>
        <v>1284115</v>
      </c>
      <c r="S411" s="8"/>
      <c r="T411" s="8"/>
      <c r="U411" s="8"/>
      <c r="V411" s="8"/>
      <c r="W411" s="8"/>
      <c r="X411" s="8"/>
      <c r="Y411" s="8"/>
      <c r="Z411" s="33">
        <f>Z412</f>
        <v>1265228</v>
      </c>
      <c r="AA411" s="33">
        <f>AA412</f>
        <v>0</v>
      </c>
      <c r="AB411" s="33">
        <f>AB412</f>
        <v>0</v>
      </c>
      <c r="AC411" s="33">
        <f>AC412</f>
        <v>581408</v>
      </c>
      <c r="AD411" s="33"/>
      <c r="AE411" s="47">
        <f t="shared" si="15"/>
        <v>45.952824313088236</v>
      </c>
      <c r="AF411" s="1"/>
    </row>
    <row r="412" spans="1:32" ht="33.75">
      <c r="A412" s="3" t="s">
        <v>80</v>
      </c>
      <c r="B412" s="15" t="s">
        <v>86</v>
      </c>
      <c r="C412" s="15">
        <v>2</v>
      </c>
      <c r="D412" s="15">
        <v>921</v>
      </c>
      <c r="E412" s="15">
        <v>1071</v>
      </c>
      <c r="F412" s="16" t="s">
        <v>27</v>
      </c>
      <c r="G412" s="8">
        <f>G413</f>
        <v>1212843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33">
        <f>R413</f>
        <v>1284115</v>
      </c>
      <c r="S412" s="8"/>
      <c r="T412" s="8"/>
      <c r="U412" s="8"/>
      <c r="V412" s="8"/>
      <c r="W412" s="8"/>
      <c r="X412" s="8"/>
      <c r="Y412" s="8"/>
      <c r="Z412" s="33">
        <f>Z413</f>
        <v>1265228</v>
      </c>
      <c r="AA412" s="33"/>
      <c r="AB412" s="33"/>
      <c r="AC412" s="33">
        <f>AC413</f>
        <v>581408</v>
      </c>
      <c r="AD412" s="33"/>
      <c r="AE412" s="47">
        <f t="shared" si="15"/>
        <v>45.952824313088236</v>
      </c>
      <c r="AF412" s="1"/>
    </row>
    <row r="413" spans="1:32" ht="11.25">
      <c r="A413" s="3" t="s">
        <v>57</v>
      </c>
      <c r="B413" s="15" t="s">
        <v>86</v>
      </c>
      <c r="C413" s="15">
        <v>2</v>
      </c>
      <c r="D413" s="15">
        <v>921</v>
      </c>
      <c r="E413" s="15">
        <v>1071</v>
      </c>
      <c r="F413" s="16">
        <v>610</v>
      </c>
      <c r="G413" s="8">
        <f>G414</f>
        <v>1212843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33">
        <f>R414</f>
        <v>1284115</v>
      </c>
      <c r="S413" s="8"/>
      <c r="T413" s="8"/>
      <c r="U413" s="8"/>
      <c r="V413" s="8"/>
      <c r="W413" s="8"/>
      <c r="X413" s="8"/>
      <c r="Y413" s="8"/>
      <c r="Z413" s="33">
        <f>Z414</f>
        <v>1265228</v>
      </c>
      <c r="AA413" s="33"/>
      <c r="AB413" s="33"/>
      <c r="AC413" s="33">
        <f>AC414</f>
        <v>581408</v>
      </c>
      <c r="AD413" s="33"/>
      <c r="AE413" s="47">
        <f t="shared" si="15"/>
        <v>45.952824313088236</v>
      </c>
      <c r="AF413" s="1"/>
    </row>
    <row r="414" spans="1:32" ht="56.25">
      <c r="A414" s="3" t="s">
        <v>28</v>
      </c>
      <c r="B414" s="15" t="s">
        <v>86</v>
      </c>
      <c r="C414" s="15">
        <v>2</v>
      </c>
      <c r="D414" s="15">
        <v>921</v>
      </c>
      <c r="E414" s="15">
        <v>1071</v>
      </c>
      <c r="F414" s="16" t="s">
        <v>29</v>
      </c>
      <c r="G414" s="8">
        <v>1212843</v>
      </c>
      <c r="H414" s="2"/>
      <c r="I414" s="2"/>
      <c r="J414" s="2"/>
      <c r="K414" s="2"/>
      <c r="L414" s="2"/>
      <c r="M414" s="2"/>
      <c r="N414" s="2"/>
      <c r="O414" s="2"/>
      <c r="P414" s="2"/>
      <c r="Q414" s="2">
        <v>248217</v>
      </c>
      <c r="R414" s="33">
        <v>1284115</v>
      </c>
      <c r="S414" s="8"/>
      <c r="T414" s="8"/>
      <c r="U414" s="8"/>
      <c r="V414" s="8"/>
      <c r="W414" s="8"/>
      <c r="X414" s="8">
        <v>-18887</v>
      </c>
      <c r="Y414" s="8"/>
      <c r="Z414" s="33">
        <f>R414+S414+X414</f>
        <v>1265228</v>
      </c>
      <c r="AA414" s="33"/>
      <c r="AB414" s="33"/>
      <c r="AC414" s="57">
        <v>581408</v>
      </c>
      <c r="AD414" s="8"/>
      <c r="AE414" s="47">
        <f t="shared" si="15"/>
        <v>45.952824313088236</v>
      </c>
      <c r="AF414" s="1"/>
    </row>
    <row r="415" spans="1:32" ht="56.25">
      <c r="A415" s="4" t="s">
        <v>166</v>
      </c>
      <c r="B415" s="15" t="s">
        <v>86</v>
      </c>
      <c r="C415" s="15">
        <v>2</v>
      </c>
      <c r="D415" s="15">
        <v>921</v>
      </c>
      <c r="E415" s="15">
        <v>1072</v>
      </c>
      <c r="F415" s="16"/>
      <c r="G415" s="8">
        <f>G416</f>
        <v>21241220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33">
        <f>R416</f>
        <v>21652521</v>
      </c>
      <c r="S415" s="8"/>
      <c r="T415" s="8"/>
      <c r="U415" s="8"/>
      <c r="V415" s="8"/>
      <c r="W415" s="8"/>
      <c r="X415" s="8"/>
      <c r="Y415" s="8"/>
      <c r="Z415" s="33">
        <f>Z416</f>
        <v>26276686</v>
      </c>
      <c r="AA415" s="33">
        <f>AA416</f>
        <v>0</v>
      </c>
      <c r="AB415" s="33">
        <f>AB416</f>
        <v>0</v>
      </c>
      <c r="AC415" s="33">
        <f>AC416</f>
        <v>12110866</v>
      </c>
      <c r="AD415" s="33"/>
      <c r="AE415" s="47">
        <f t="shared" si="15"/>
        <v>46.08977707462806</v>
      </c>
      <c r="AF415" s="1"/>
    </row>
    <row r="416" spans="1:32" ht="33.75">
      <c r="A416" s="3" t="s">
        <v>80</v>
      </c>
      <c r="B416" s="15" t="s">
        <v>86</v>
      </c>
      <c r="C416" s="15">
        <v>2</v>
      </c>
      <c r="D416" s="15">
        <v>921</v>
      </c>
      <c r="E416" s="15">
        <v>1072</v>
      </c>
      <c r="F416" s="16" t="s">
        <v>27</v>
      </c>
      <c r="G416" s="8">
        <f>G417</f>
        <v>21241220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33">
        <f>R417</f>
        <v>21652521</v>
      </c>
      <c r="S416" s="8"/>
      <c r="T416" s="8"/>
      <c r="U416" s="8"/>
      <c r="V416" s="8"/>
      <c r="W416" s="8"/>
      <c r="X416" s="8"/>
      <c r="Y416" s="8"/>
      <c r="Z416" s="33">
        <f>Z417</f>
        <v>26276686</v>
      </c>
      <c r="AA416" s="33"/>
      <c r="AB416" s="33"/>
      <c r="AC416" s="33">
        <f>AC417</f>
        <v>12110866</v>
      </c>
      <c r="AD416" s="33"/>
      <c r="AE416" s="47">
        <f t="shared" si="15"/>
        <v>46.08977707462806</v>
      </c>
      <c r="AF416" s="1"/>
    </row>
    <row r="417" spans="1:32" ht="11.25">
      <c r="A417" s="3" t="s">
        <v>57</v>
      </c>
      <c r="B417" s="15" t="s">
        <v>86</v>
      </c>
      <c r="C417" s="15">
        <v>2</v>
      </c>
      <c r="D417" s="15">
        <v>921</v>
      </c>
      <c r="E417" s="15">
        <v>1072</v>
      </c>
      <c r="F417" s="16">
        <v>610</v>
      </c>
      <c r="G417" s="8">
        <f>G418</f>
        <v>21241220</v>
      </c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33">
        <f>R418</f>
        <v>21652521</v>
      </c>
      <c r="S417" s="8"/>
      <c r="T417" s="8"/>
      <c r="U417" s="8"/>
      <c r="V417" s="8"/>
      <c r="W417" s="8"/>
      <c r="X417" s="8"/>
      <c r="Y417" s="8"/>
      <c r="Z417" s="33">
        <f>Z418</f>
        <v>26276686</v>
      </c>
      <c r="AA417" s="33"/>
      <c r="AB417" s="33"/>
      <c r="AC417" s="33">
        <f>AC418</f>
        <v>12110866</v>
      </c>
      <c r="AD417" s="33"/>
      <c r="AE417" s="47">
        <f t="shared" si="15"/>
        <v>46.08977707462806</v>
      </c>
      <c r="AF417" s="1"/>
    </row>
    <row r="418" spans="1:32" ht="56.25">
      <c r="A418" s="3" t="s">
        <v>28</v>
      </c>
      <c r="B418" s="15" t="s">
        <v>86</v>
      </c>
      <c r="C418" s="15">
        <v>2</v>
      </c>
      <c r="D418" s="15">
        <v>921</v>
      </c>
      <c r="E418" s="15">
        <v>1072</v>
      </c>
      <c r="F418" s="16" t="s">
        <v>29</v>
      </c>
      <c r="G418" s="8">
        <v>21241220</v>
      </c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33">
        <v>21652521</v>
      </c>
      <c r="S418" s="8">
        <v>3968648</v>
      </c>
      <c r="T418" s="8"/>
      <c r="U418" s="8"/>
      <c r="V418" s="8">
        <v>1099907</v>
      </c>
      <c r="W418" s="8"/>
      <c r="X418" s="8">
        <v>-444390</v>
      </c>
      <c r="Y418" s="8">
        <v>193441</v>
      </c>
      <c r="Z418" s="33">
        <v>26276686</v>
      </c>
      <c r="AA418" s="33"/>
      <c r="AB418" s="33"/>
      <c r="AC418" s="62">
        <v>12110866</v>
      </c>
      <c r="AD418" s="21"/>
      <c r="AE418" s="47">
        <f t="shared" si="15"/>
        <v>46.08977707462806</v>
      </c>
      <c r="AF418" s="1"/>
    </row>
    <row r="419" spans="1:32" ht="33.75" hidden="1">
      <c r="A419" s="26" t="s">
        <v>77</v>
      </c>
      <c r="B419" s="15" t="s">
        <v>86</v>
      </c>
      <c r="C419" s="15">
        <v>2</v>
      </c>
      <c r="D419" s="15">
        <v>902</v>
      </c>
      <c r="E419" s="15">
        <v>1324</v>
      </c>
      <c r="F419" s="16"/>
      <c r="G419" s="8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33">
        <f>R420</f>
        <v>0</v>
      </c>
      <c r="S419" s="8"/>
      <c r="T419" s="8"/>
      <c r="U419" s="8"/>
      <c r="V419" s="8"/>
      <c r="W419" s="8"/>
      <c r="X419" s="8"/>
      <c r="Y419" s="8"/>
      <c r="Z419" s="33">
        <f>Z420</f>
        <v>0</v>
      </c>
      <c r="AA419" s="33"/>
      <c r="AB419" s="33"/>
      <c r="AC419" s="8"/>
      <c r="AD419" s="8"/>
      <c r="AE419" s="47" t="e">
        <f t="shared" si="15"/>
        <v>#DIV/0!</v>
      </c>
      <c r="AF419" s="1"/>
    </row>
    <row r="420" spans="1:32" ht="33.75" hidden="1">
      <c r="A420" s="3" t="s">
        <v>80</v>
      </c>
      <c r="B420" s="15" t="s">
        <v>86</v>
      </c>
      <c r="C420" s="15">
        <v>2</v>
      </c>
      <c r="D420" s="15">
        <v>902</v>
      </c>
      <c r="E420" s="15">
        <v>1324</v>
      </c>
      <c r="F420" s="16" t="s">
        <v>27</v>
      </c>
      <c r="G420" s="8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33">
        <f>R421</f>
        <v>0</v>
      </c>
      <c r="S420" s="8"/>
      <c r="T420" s="8"/>
      <c r="U420" s="8"/>
      <c r="V420" s="8"/>
      <c r="W420" s="8"/>
      <c r="X420" s="8"/>
      <c r="Y420" s="8"/>
      <c r="Z420" s="33">
        <f>Z421</f>
        <v>0</v>
      </c>
      <c r="AA420" s="33"/>
      <c r="AB420" s="33"/>
      <c r="AC420" s="8"/>
      <c r="AD420" s="8"/>
      <c r="AE420" s="47" t="e">
        <f t="shared" si="15"/>
        <v>#DIV/0!</v>
      </c>
      <c r="AF420" s="1"/>
    </row>
    <row r="421" spans="1:32" ht="11.25" hidden="1">
      <c r="A421" s="3" t="s">
        <v>57</v>
      </c>
      <c r="B421" s="15" t="s">
        <v>86</v>
      </c>
      <c r="C421" s="15">
        <v>2</v>
      </c>
      <c r="D421" s="15">
        <v>902</v>
      </c>
      <c r="E421" s="15">
        <v>1324</v>
      </c>
      <c r="F421" s="16">
        <v>610</v>
      </c>
      <c r="G421" s="8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33">
        <f>R422</f>
        <v>0</v>
      </c>
      <c r="S421" s="8"/>
      <c r="T421" s="8"/>
      <c r="U421" s="8"/>
      <c r="V421" s="8"/>
      <c r="W421" s="8"/>
      <c r="X421" s="8"/>
      <c r="Y421" s="8"/>
      <c r="Z421" s="33">
        <f>Z422</f>
        <v>0</v>
      </c>
      <c r="AA421" s="33"/>
      <c r="AB421" s="33"/>
      <c r="AC421" s="8"/>
      <c r="AD421" s="8"/>
      <c r="AE421" s="47" t="e">
        <f t="shared" si="15"/>
        <v>#DIV/0!</v>
      </c>
      <c r="AF421" s="1"/>
    </row>
    <row r="422" spans="1:32" ht="22.5" hidden="1">
      <c r="A422" s="13" t="s">
        <v>106</v>
      </c>
      <c r="B422" s="15" t="s">
        <v>86</v>
      </c>
      <c r="C422" s="15">
        <v>2</v>
      </c>
      <c r="D422" s="15">
        <v>902</v>
      </c>
      <c r="E422" s="15">
        <v>1324</v>
      </c>
      <c r="F422" s="16">
        <v>612</v>
      </c>
      <c r="G422" s="8"/>
      <c r="H422" s="2"/>
      <c r="I422" s="2"/>
      <c r="J422" s="2"/>
      <c r="K422" s="2">
        <v>0</v>
      </c>
      <c r="L422" s="2"/>
      <c r="M422" s="2"/>
      <c r="N422" s="2"/>
      <c r="O422" s="2"/>
      <c r="P422" s="2"/>
      <c r="Q422" s="2"/>
      <c r="R422" s="33">
        <v>0</v>
      </c>
      <c r="S422" s="8"/>
      <c r="T422" s="8"/>
      <c r="U422" s="8"/>
      <c r="V422" s="8"/>
      <c r="W422" s="8"/>
      <c r="X422" s="8"/>
      <c r="Y422" s="8"/>
      <c r="Z422" s="33">
        <v>0</v>
      </c>
      <c r="AA422" s="33"/>
      <c r="AB422" s="33"/>
      <c r="AC422" s="21"/>
      <c r="AD422" s="21"/>
      <c r="AE422" s="47" t="e">
        <f t="shared" si="15"/>
        <v>#DIV/0!</v>
      </c>
      <c r="AF422" s="1"/>
    </row>
    <row r="423" spans="1:32" ht="56.25">
      <c r="A423" s="5" t="s">
        <v>172</v>
      </c>
      <c r="B423" s="15" t="s">
        <v>86</v>
      </c>
      <c r="C423" s="15">
        <v>2</v>
      </c>
      <c r="D423" s="15">
        <v>921</v>
      </c>
      <c r="E423" s="15">
        <v>1478</v>
      </c>
      <c r="F423" s="16"/>
      <c r="G423" s="8">
        <f>G424</f>
        <v>3745492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33">
        <f>R424</f>
        <v>6151052</v>
      </c>
      <c r="S423" s="8"/>
      <c r="T423" s="8"/>
      <c r="U423" s="8"/>
      <c r="V423" s="8"/>
      <c r="W423" s="8"/>
      <c r="X423" s="8"/>
      <c r="Y423" s="8"/>
      <c r="Z423" s="33">
        <f>Z424</f>
        <v>8461540</v>
      </c>
      <c r="AA423" s="33">
        <f>AA424</f>
        <v>0</v>
      </c>
      <c r="AB423" s="33">
        <f>AB424</f>
        <v>0</v>
      </c>
      <c r="AC423" s="33">
        <f>AC424</f>
        <v>6888835.89</v>
      </c>
      <c r="AD423" s="33"/>
      <c r="AE423" s="47">
        <f t="shared" si="15"/>
        <v>81.41350026118177</v>
      </c>
      <c r="AF423" s="1"/>
    </row>
    <row r="424" spans="1:32" ht="22.5">
      <c r="A424" s="3" t="s">
        <v>34</v>
      </c>
      <c r="B424" s="15" t="s">
        <v>86</v>
      </c>
      <c r="C424" s="15">
        <v>2</v>
      </c>
      <c r="D424" s="15">
        <v>921</v>
      </c>
      <c r="E424" s="15">
        <v>1478</v>
      </c>
      <c r="F424" s="16">
        <v>300</v>
      </c>
      <c r="G424" s="8">
        <f>G425</f>
        <v>3745492</v>
      </c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33">
        <f>R425</f>
        <v>6151052</v>
      </c>
      <c r="S424" s="8"/>
      <c r="T424" s="8"/>
      <c r="U424" s="8"/>
      <c r="V424" s="8"/>
      <c r="W424" s="8"/>
      <c r="X424" s="8"/>
      <c r="Y424" s="8"/>
      <c r="Z424" s="33">
        <f>Z425</f>
        <v>8461540</v>
      </c>
      <c r="AA424" s="33"/>
      <c r="AB424" s="33"/>
      <c r="AC424" s="33">
        <f>AC425</f>
        <v>6888835.89</v>
      </c>
      <c r="AD424" s="33"/>
      <c r="AE424" s="47">
        <f t="shared" si="15"/>
        <v>81.41350026118177</v>
      </c>
      <c r="AF424" s="1"/>
    </row>
    <row r="425" spans="1:32" ht="22.5">
      <c r="A425" s="3" t="s">
        <v>58</v>
      </c>
      <c r="B425" s="15" t="s">
        <v>86</v>
      </c>
      <c r="C425" s="15">
        <v>2</v>
      </c>
      <c r="D425" s="15">
        <v>921</v>
      </c>
      <c r="E425" s="15">
        <v>1478</v>
      </c>
      <c r="F425" s="16">
        <v>310</v>
      </c>
      <c r="G425" s="8">
        <f>G426</f>
        <v>3745492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33">
        <f>R426</f>
        <v>6151052</v>
      </c>
      <c r="S425" s="8"/>
      <c r="T425" s="8"/>
      <c r="U425" s="8"/>
      <c r="V425" s="8"/>
      <c r="W425" s="8"/>
      <c r="X425" s="8"/>
      <c r="Y425" s="8"/>
      <c r="Z425" s="33">
        <f>Z426</f>
        <v>8461540</v>
      </c>
      <c r="AA425" s="33"/>
      <c r="AB425" s="33"/>
      <c r="AC425" s="33">
        <f>AC426</f>
        <v>6888835.89</v>
      </c>
      <c r="AD425" s="33"/>
      <c r="AE425" s="47">
        <f t="shared" si="15"/>
        <v>81.41350026118177</v>
      </c>
      <c r="AF425" s="1"/>
    </row>
    <row r="426" spans="1:32" ht="33.75">
      <c r="A426" s="3" t="s">
        <v>39</v>
      </c>
      <c r="B426" s="15" t="s">
        <v>86</v>
      </c>
      <c r="C426" s="15">
        <v>2</v>
      </c>
      <c r="D426" s="15">
        <v>921</v>
      </c>
      <c r="E426" s="15">
        <v>1478</v>
      </c>
      <c r="F426" s="16">
        <v>313</v>
      </c>
      <c r="G426" s="8">
        <v>3745492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33">
        <v>6151052</v>
      </c>
      <c r="S426" s="8"/>
      <c r="T426" s="8"/>
      <c r="U426" s="8"/>
      <c r="V426" s="8">
        <v>2310488</v>
      </c>
      <c r="W426" s="8"/>
      <c r="X426" s="8"/>
      <c r="Y426" s="8"/>
      <c r="Z426" s="33">
        <f>R426+S426+V426</f>
        <v>8461540</v>
      </c>
      <c r="AA426" s="33"/>
      <c r="AB426" s="33"/>
      <c r="AC426" s="57">
        <v>6888835.89</v>
      </c>
      <c r="AD426" s="8"/>
      <c r="AE426" s="47">
        <f t="shared" si="15"/>
        <v>81.41350026118177</v>
      </c>
      <c r="AF426" s="1"/>
    </row>
    <row r="427" spans="1:32" ht="24" hidden="1">
      <c r="A427" s="31" t="s">
        <v>118</v>
      </c>
      <c r="B427" s="15" t="s">
        <v>86</v>
      </c>
      <c r="C427" s="15">
        <v>2</v>
      </c>
      <c r="D427" s="15">
        <v>921</v>
      </c>
      <c r="E427" s="15">
        <v>1479</v>
      </c>
      <c r="F427" s="16"/>
      <c r="G427" s="8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33">
        <f>R428</f>
        <v>0</v>
      </c>
      <c r="S427" s="8"/>
      <c r="T427" s="8"/>
      <c r="U427" s="8"/>
      <c r="V427" s="8"/>
      <c r="W427" s="8"/>
      <c r="X427" s="8"/>
      <c r="Y427" s="8"/>
      <c r="Z427" s="33">
        <f>Z428</f>
        <v>0</v>
      </c>
      <c r="AA427" s="33"/>
      <c r="AB427" s="33"/>
      <c r="AC427" s="21"/>
      <c r="AD427" s="21"/>
      <c r="AE427" s="47" t="e">
        <f t="shared" si="15"/>
        <v>#DIV/0!</v>
      </c>
      <c r="AF427" s="1"/>
    </row>
    <row r="428" spans="1:32" ht="33.75" hidden="1">
      <c r="A428" s="3" t="s">
        <v>80</v>
      </c>
      <c r="B428" s="15" t="s">
        <v>86</v>
      </c>
      <c r="C428" s="15">
        <v>2</v>
      </c>
      <c r="D428" s="15">
        <v>921</v>
      </c>
      <c r="E428" s="15">
        <v>1479</v>
      </c>
      <c r="F428" s="16">
        <v>600</v>
      </c>
      <c r="G428" s="8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33">
        <f>R429</f>
        <v>0</v>
      </c>
      <c r="S428" s="8"/>
      <c r="T428" s="8"/>
      <c r="U428" s="8"/>
      <c r="V428" s="8"/>
      <c r="W428" s="8"/>
      <c r="X428" s="8"/>
      <c r="Y428" s="8"/>
      <c r="Z428" s="33">
        <f>Z429</f>
        <v>0</v>
      </c>
      <c r="AA428" s="33"/>
      <c r="AB428" s="33"/>
      <c r="AC428" s="21"/>
      <c r="AD428" s="21"/>
      <c r="AE428" s="47" t="e">
        <f t="shared" si="15"/>
        <v>#DIV/0!</v>
      </c>
      <c r="AF428" s="1"/>
    </row>
    <row r="429" spans="1:32" ht="11.25" hidden="1">
      <c r="A429" s="3" t="s">
        <v>57</v>
      </c>
      <c r="B429" s="15" t="s">
        <v>86</v>
      </c>
      <c r="C429" s="15">
        <v>2</v>
      </c>
      <c r="D429" s="15">
        <v>921</v>
      </c>
      <c r="E429" s="15">
        <v>1479</v>
      </c>
      <c r="F429" s="16">
        <v>610</v>
      </c>
      <c r="G429" s="8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33">
        <f>R430</f>
        <v>0</v>
      </c>
      <c r="S429" s="8"/>
      <c r="T429" s="8"/>
      <c r="U429" s="8"/>
      <c r="V429" s="8"/>
      <c r="W429" s="8"/>
      <c r="X429" s="8"/>
      <c r="Y429" s="8"/>
      <c r="Z429" s="33">
        <f>Z430</f>
        <v>0</v>
      </c>
      <c r="AA429" s="33"/>
      <c r="AB429" s="33"/>
      <c r="AC429" s="8"/>
      <c r="AD429" s="8"/>
      <c r="AE429" s="47" t="e">
        <f t="shared" si="15"/>
        <v>#DIV/0!</v>
      </c>
      <c r="AF429" s="1"/>
    </row>
    <row r="430" spans="1:32" ht="22.5" hidden="1">
      <c r="A430" s="13" t="s">
        <v>106</v>
      </c>
      <c r="B430" s="15" t="s">
        <v>86</v>
      </c>
      <c r="C430" s="15">
        <v>2</v>
      </c>
      <c r="D430" s="15">
        <v>921</v>
      </c>
      <c r="E430" s="15">
        <v>1479</v>
      </c>
      <c r="F430" s="16">
        <v>612</v>
      </c>
      <c r="G430" s="8"/>
      <c r="H430" s="2"/>
      <c r="I430" s="2"/>
      <c r="J430" s="2"/>
      <c r="K430" s="2"/>
      <c r="L430" s="2">
        <v>0</v>
      </c>
      <c r="M430" s="2"/>
      <c r="N430" s="2"/>
      <c r="O430" s="2"/>
      <c r="P430" s="2"/>
      <c r="Q430" s="2"/>
      <c r="R430" s="33">
        <f>L430</f>
        <v>0</v>
      </c>
      <c r="S430" s="8"/>
      <c r="T430" s="8"/>
      <c r="U430" s="8"/>
      <c r="V430" s="8"/>
      <c r="W430" s="8"/>
      <c r="X430" s="8"/>
      <c r="Y430" s="8"/>
      <c r="Z430" s="33">
        <f>N430</f>
        <v>0</v>
      </c>
      <c r="AA430" s="33"/>
      <c r="AB430" s="33"/>
      <c r="AC430" s="8"/>
      <c r="AD430" s="8"/>
      <c r="AE430" s="47" t="e">
        <f t="shared" si="15"/>
        <v>#DIV/0!</v>
      </c>
      <c r="AF430" s="1"/>
    </row>
    <row r="431" spans="1:32" ht="31.5">
      <c r="A431" s="18" t="s">
        <v>127</v>
      </c>
      <c r="B431" s="19" t="s">
        <v>86</v>
      </c>
      <c r="C431" s="19">
        <v>3</v>
      </c>
      <c r="D431" s="19"/>
      <c r="E431" s="15"/>
      <c r="F431" s="16"/>
      <c r="G431" s="8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47">
        <f>R432</f>
        <v>5160100</v>
      </c>
      <c r="S431" s="8"/>
      <c r="T431" s="8"/>
      <c r="U431" s="8"/>
      <c r="V431" s="8"/>
      <c r="W431" s="8"/>
      <c r="X431" s="8"/>
      <c r="Y431" s="8"/>
      <c r="Z431" s="47">
        <f>Z432</f>
        <v>8875266.379999999</v>
      </c>
      <c r="AA431" s="47">
        <f>AA432</f>
        <v>0</v>
      </c>
      <c r="AB431" s="47">
        <f>AB432</f>
        <v>0</v>
      </c>
      <c r="AC431" s="47">
        <f>AC432</f>
        <v>5048259.38</v>
      </c>
      <c r="AD431" s="47"/>
      <c r="AE431" s="47">
        <f t="shared" si="15"/>
        <v>56.880088595154945</v>
      </c>
      <c r="AF431" s="1"/>
    </row>
    <row r="432" spans="1:32" ht="21">
      <c r="A432" s="18" t="s">
        <v>60</v>
      </c>
      <c r="B432" s="19" t="s">
        <v>86</v>
      </c>
      <c r="C432" s="19">
        <v>3</v>
      </c>
      <c r="D432" s="19">
        <v>921</v>
      </c>
      <c r="E432" s="15"/>
      <c r="F432" s="16"/>
      <c r="G432" s="8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47">
        <f>R433</f>
        <v>5160100</v>
      </c>
      <c r="S432" s="8"/>
      <c r="T432" s="8"/>
      <c r="U432" s="8"/>
      <c r="V432" s="8"/>
      <c r="W432" s="8"/>
      <c r="X432" s="8"/>
      <c r="Y432" s="8"/>
      <c r="Z432" s="47">
        <f>Z433+Z440+Z444+Z448</f>
        <v>8875266.379999999</v>
      </c>
      <c r="AA432" s="47">
        <f>AA433+AA440+AA444+AA448</f>
        <v>0</v>
      </c>
      <c r="AB432" s="47">
        <f>AB433+AB440+AB444+AB448</f>
        <v>0</v>
      </c>
      <c r="AC432" s="47">
        <f>AC433+AC440+AC444+AC448</f>
        <v>5048259.38</v>
      </c>
      <c r="AD432" s="47"/>
      <c r="AE432" s="47">
        <f t="shared" si="15"/>
        <v>56.880088595154945</v>
      </c>
      <c r="AF432" s="1"/>
    </row>
    <row r="433" spans="1:32" ht="22.5">
      <c r="A433" s="3" t="s">
        <v>128</v>
      </c>
      <c r="B433" s="15" t="s">
        <v>86</v>
      </c>
      <c r="C433" s="15">
        <v>3</v>
      </c>
      <c r="D433" s="15">
        <v>921</v>
      </c>
      <c r="E433" s="15">
        <v>1325</v>
      </c>
      <c r="F433" s="16"/>
      <c r="G433" s="8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33">
        <f>R434+R437</f>
        <v>5160100</v>
      </c>
      <c r="S433" s="8"/>
      <c r="T433" s="8"/>
      <c r="U433" s="8"/>
      <c r="V433" s="8"/>
      <c r="W433" s="8"/>
      <c r="X433" s="8"/>
      <c r="Y433" s="8"/>
      <c r="Z433" s="33">
        <f>Z434+Z437</f>
        <v>4645188.38</v>
      </c>
      <c r="AA433" s="33">
        <f>AA434+AA437</f>
        <v>0</v>
      </c>
      <c r="AB433" s="33">
        <f>AB434+AB437</f>
        <v>0</v>
      </c>
      <c r="AC433" s="33">
        <f>AC434+AC437</f>
        <v>2661320.38</v>
      </c>
      <c r="AD433" s="33"/>
      <c r="AE433" s="47">
        <f t="shared" si="15"/>
        <v>57.29197962042607</v>
      </c>
      <c r="AF433" s="1"/>
    </row>
    <row r="434" spans="1:32" ht="22.5">
      <c r="A434" s="3" t="s">
        <v>17</v>
      </c>
      <c r="B434" s="15" t="s">
        <v>86</v>
      </c>
      <c r="C434" s="15">
        <v>3</v>
      </c>
      <c r="D434" s="15">
        <v>921</v>
      </c>
      <c r="E434" s="15">
        <v>1325</v>
      </c>
      <c r="F434" s="16">
        <v>200</v>
      </c>
      <c r="G434" s="8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33">
        <f>R435</f>
        <v>420005</v>
      </c>
      <c r="S434" s="8"/>
      <c r="T434" s="8"/>
      <c r="U434" s="8"/>
      <c r="V434" s="8"/>
      <c r="W434" s="8"/>
      <c r="X434" s="8"/>
      <c r="Y434" s="8"/>
      <c r="Z434" s="33">
        <f>Z435+Z436</f>
        <v>380005</v>
      </c>
      <c r="AA434" s="33"/>
      <c r="AB434" s="33"/>
      <c r="AC434" s="33">
        <f>AC435+AC436</f>
        <v>56453</v>
      </c>
      <c r="AD434" s="21"/>
      <c r="AE434" s="47">
        <f t="shared" si="15"/>
        <v>14.855857159774214</v>
      </c>
      <c r="AF434" s="1"/>
    </row>
    <row r="435" spans="1:32" ht="33.75">
      <c r="A435" s="3" t="s">
        <v>19</v>
      </c>
      <c r="B435" s="15" t="s">
        <v>86</v>
      </c>
      <c r="C435" s="15">
        <v>3</v>
      </c>
      <c r="D435" s="15">
        <v>921</v>
      </c>
      <c r="E435" s="15">
        <v>1325</v>
      </c>
      <c r="F435" s="16">
        <v>240</v>
      </c>
      <c r="G435" s="8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33">
        <v>420005</v>
      </c>
      <c r="S435" s="8"/>
      <c r="T435" s="8">
        <v>-40000</v>
      </c>
      <c r="U435" s="8">
        <v>-380005</v>
      </c>
      <c r="V435" s="8"/>
      <c r="W435" s="8"/>
      <c r="X435" s="8"/>
      <c r="Y435" s="8"/>
      <c r="Z435" s="56">
        <f>R435+S435+T435+U435</f>
        <v>0</v>
      </c>
      <c r="AA435" s="33"/>
      <c r="AB435" s="33"/>
      <c r="AC435" s="8"/>
      <c r="AD435" s="8"/>
      <c r="AE435" s="47" t="s">
        <v>187</v>
      </c>
      <c r="AF435" s="1"/>
    </row>
    <row r="436" spans="1:32" ht="22.5">
      <c r="A436" s="13" t="s">
        <v>179</v>
      </c>
      <c r="B436" s="15" t="s">
        <v>86</v>
      </c>
      <c r="C436" s="15">
        <v>3</v>
      </c>
      <c r="D436" s="15">
        <v>921</v>
      </c>
      <c r="E436" s="15">
        <v>1325</v>
      </c>
      <c r="F436" s="16">
        <v>244</v>
      </c>
      <c r="G436" s="8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33"/>
      <c r="S436" s="8"/>
      <c r="T436" s="8"/>
      <c r="U436" s="8">
        <v>380005</v>
      </c>
      <c r="V436" s="8"/>
      <c r="W436" s="8"/>
      <c r="X436" s="8"/>
      <c r="Y436" s="8">
        <v>-275000</v>
      </c>
      <c r="Z436" s="33">
        <v>380005</v>
      </c>
      <c r="AA436" s="33"/>
      <c r="AB436" s="33"/>
      <c r="AC436" s="8">
        <v>56453</v>
      </c>
      <c r="AD436" s="8"/>
      <c r="AE436" s="47">
        <f t="shared" si="15"/>
        <v>14.855857159774214</v>
      </c>
      <c r="AF436" s="1"/>
    </row>
    <row r="437" spans="1:32" ht="33.75">
      <c r="A437" s="3" t="s">
        <v>80</v>
      </c>
      <c r="B437" s="15" t="s">
        <v>86</v>
      </c>
      <c r="C437" s="15">
        <v>3</v>
      </c>
      <c r="D437" s="15">
        <v>921</v>
      </c>
      <c r="E437" s="15">
        <v>1325</v>
      </c>
      <c r="F437" s="16" t="s">
        <v>27</v>
      </c>
      <c r="G437" s="8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33">
        <f>R438</f>
        <v>4740095</v>
      </c>
      <c r="S437" s="8"/>
      <c r="T437" s="8"/>
      <c r="U437" s="8"/>
      <c r="V437" s="8"/>
      <c r="W437" s="8"/>
      <c r="X437" s="8"/>
      <c r="Y437" s="8"/>
      <c r="Z437" s="33">
        <f aca="true" t="shared" si="16" ref="Z437:AC438">Z438</f>
        <v>4265183.38</v>
      </c>
      <c r="AA437" s="33"/>
      <c r="AB437" s="33"/>
      <c r="AC437" s="33">
        <f t="shared" si="16"/>
        <v>2604867.38</v>
      </c>
      <c r="AD437" s="33"/>
      <c r="AE437" s="47">
        <f t="shared" si="15"/>
        <v>61.07281089517891</v>
      </c>
      <c r="AF437" s="1"/>
    </row>
    <row r="438" spans="1:32" ht="11.25">
      <c r="A438" s="3" t="s">
        <v>57</v>
      </c>
      <c r="B438" s="15" t="s">
        <v>86</v>
      </c>
      <c r="C438" s="15">
        <v>3</v>
      </c>
      <c r="D438" s="15">
        <v>921</v>
      </c>
      <c r="E438" s="15">
        <v>1325</v>
      </c>
      <c r="F438" s="16">
        <v>610</v>
      </c>
      <c r="G438" s="8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33">
        <f>R439</f>
        <v>4740095</v>
      </c>
      <c r="S438" s="8"/>
      <c r="T438" s="8"/>
      <c r="U438" s="8"/>
      <c r="V438" s="8"/>
      <c r="W438" s="8"/>
      <c r="X438" s="8"/>
      <c r="Y438" s="8"/>
      <c r="Z438" s="33">
        <f t="shared" si="16"/>
        <v>4265183.38</v>
      </c>
      <c r="AA438" s="33"/>
      <c r="AB438" s="33"/>
      <c r="AC438" s="33">
        <f t="shared" si="16"/>
        <v>2604867.38</v>
      </c>
      <c r="AD438" s="33"/>
      <c r="AE438" s="47">
        <f t="shared" si="15"/>
        <v>61.07281089517891</v>
      </c>
      <c r="AF438" s="1"/>
    </row>
    <row r="439" spans="1:32" ht="22.5">
      <c r="A439" s="13" t="s">
        <v>106</v>
      </c>
      <c r="B439" s="15" t="s">
        <v>86</v>
      </c>
      <c r="C439" s="15">
        <v>3</v>
      </c>
      <c r="D439" s="15">
        <v>921</v>
      </c>
      <c r="E439" s="15">
        <v>1325</v>
      </c>
      <c r="F439" s="16">
        <v>612</v>
      </c>
      <c r="G439" s="8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33">
        <v>4740095</v>
      </c>
      <c r="S439" s="8"/>
      <c r="T439" s="8">
        <v>40000</v>
      </c>
      <c r="U439" s="8"/>
      <c r="V439" s="8">
        <v>-514911.62</v>
      </c>
      <c r="W439" s="8"/>
      <c r="X439" s="8"/>
      <c r="Y439" s="8">
        <v>470656.96</v>
      </c>
      <c r="Z439" s="33">
        <v>4265183.38</v>
      </c>
      <c r="AA439" s="60">
        <v>-3564172.38</v>
      </c>
      <c r="AB439" s="60"/>
      <c r="AC439" s="57">
        <v>2604867.38</v>
      </c>
      <c r="AD439" s="61">
        <v>-2770300</v>
      </c>
      <c r="AE439" s="47">
        <f t="shared" si="15"/>
        <v>61.07281089517891</v>
      </c>
      <c r="AF439" s="1"/>
    </row>
    <row r="440" spans="1:32" ht="22.5">
      <c r="A440" s="66" t="s">
        <v>192</v>
      </c>
      <c r="B440" s="15" t="s">
        <v>86</v>
      </c>
      <c r="C440" s="15">
        <v>3</v>
      </c>
      <c r="D440" s="15">
        <v>921</v>
      </c>
      <c r="E440" s="15">
        <v>1473</v>
      </c>
      <c r="F440" s="16"/>
      <c r="G440" s="8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33"/>
      <c r="S440" s="8"/>
      <c r="T440" s="8"/>
      <c r="U440" s="8"/>
      <c r="V440" s="8"/>
      <c r="W440" s="8"/>
      <c r="X440" s="8"/>
      <c r="Y440" s="8"/>
      <c r="Z440" s="33">
        <f>Z441</f>
        <v>3440940</v>
      </c>
      <c r="AA440" s="33">
        <f>AA441</f>
        <v>0</v>
      </c>
      <c r="AB440" s="33">
        <f>AB441</f>
        <v>0</v>
      </c>
      <c r="AC440" s="33">
        <f>AC441</f>
        <v>1692800</v>
      </c>
      <c r="AD440" s="8"/>
      <c r="AE440" s="47">
        <f t="shared" si="15"/>
        <v>49.195859271013155</v>
      </c>
      <c r="AF440" s="1"/>
    </row>
    <row r="441" spans="1:32" ht="33.75">
      <c r="A441" s="13" t="s">
        <v>80</v>
      </c>
      <c r="B441" s="15" t="s">
        <v>86</v>
      </c>
      <c r="C441" s="15">
        <v>3</v>
      </c>
      <c r="D441" s="15">
        <v>921</v>
      </c>
      <c r="E441" s="15">
        <v>1473</v>
      </c>
      <c r="F441" s="16" t="s">
        <v>27</v>
      </c>
      <c r="G441" s="8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33"/>
      <c r="S441" s="8"/>
      <c r="T441" s="8"/>
      <c r="U441" s="8"/>
      <c r="V441" s="8"/>
      <c r="W441" s="8"/>
      <c r="X441" s="8"/>
      <c r="Y441" s="8"/>
      <c r="Z441" s="33">
        <f>Z442</f>
        <v>3440940</v>
      </c>
      <c r="AA441" s="33"/>
      <c r="AB441" s="33"/>
      <c r="AC441" s="8">
        <f>AC442</f>
        <v>1692800</v>
      </c>
      <c r="AD441" s="8"/>
      <c r="AE441" s="47">
        <f t="shared" si="15"/>
        <v>49.195859271013155</v>
      </c>
      <c r="AF441" s="1"/>
    </row>
    <row r="442" spans="1:32" ht="11.25">
      <c r="A442" s="13" t="s">
        <v>57</v>
      </c>
      <c r="B442" s="15" t="s">
        <v>86</v>
      </c>
      <c r="C442" s="15">
        <v>3</v>
      </c>
      <c r="D442" s="15">
        <v>921</v>
      </c>
      <c r="E442" s="15">
        <v>1473</v>
      </c>
      <c r="F442" s="16">
        <v>610</v>
      </c>
      <c r="G442" s="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33"/>
      <c r="S442" s="8"/>
      <c r="T442" s="8"/>
      <c r="U442" s="8"/>
      <c r="V442" s="8"/>
      <c r="W442" s="8"/>
      <c r="X442" s="8"/>
      <c r="Y442" s="8"/>
      <c r="Z442" s="33">
        <f>Z443</f>
        <v>3440940</v>
      </c>
      <c r="AA442" s="33"/>
      <c r="AB442" s="33"/>
      <c r="AC442" s="8">
        <f>AC443</f>
        <v>1692800</v>
      </c>
      <c r="AD442" s="8"/>
      <c r="AE442" s="47">
        <f t="shared" si="15"/>
        <v>49.195859271013155</v>
      </c>
      <c r="AF442" s="1"/>
    </row>
    <row r="443" spans="1:32" ht="22.5">
      <c r="A443" s="13" t="s">
        <v>106</v>
      </c>
      <c r="B443" s="15" t="s">
        <v>86</v>
      </c>
      <c r="C443" s="15">
        <v>3</v>
      </c>
      <c r="D443" s="15">
        <v>921</v>
      </c>
      <c r="E443" s="15">
        <v>1473</v>
      </c>
      <c r="F443" s="16">
        <v>612</v>
      </c>
      <c r="G443" s="8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33"/>
      <c r="S443" s="8"/>
      <c r="T443" s="8"/>
      <c r="U443" s="8"/>
      <c r="V443" s="8">
        <v>3440940</v>
      </c>
      <c r="W443" s="8"/>
      <c r="X443" s="8"/>
      <c r="Y443" s="8"/>
      <c r="Z443" s="33">
        <f>V443</f>
        <v>3440940</v>
      </c>
      <c r="AA443" s="58">
        <v>3440940</v>
      </c>
      <c r="AB443" s="58"/>
      <c r="AC443" s="57">
        <v>1692800</v>
      </c>
      <c r="AD443" s="57">
        <v>3440940</v>
      </c>
      <c r="AE443" s="47">
        <f t="shared" si="15"/>
        <v>49.195859271013155</v>
      </c>
      <c r="AF443" s="1"/>
    </row>
    <row r="444" spans="1:32" ht="22.5">
      <c r="A444" s="13" t="s">
        <v>198</v>
      </c>
      <c r="B444" s="15" t="s">
        <v>86</v>
      </c>
      <c r="C444" s="15">
        <v>3</v>
      </c>
      <c r="D444" s="15">
        <v>921</v>
      </c>
      <c r="E444" s="15">
        <v>1479</v>
      </c>
      <c r="F444" s="16"/>
      <c r="G444" s="8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33"/>
      <c r="S444" s="8"/>
      <c r="T444" s="8"/>
      <c r="U444" s="8"/>
      <c r="V444" s="8"/>
      <c r="W444" s="8"/>
      <c r="X444" s="8"/>
      <c r="Y444" s="8"/>
      <c r="Z444" s="33">
        <f>Z445</f>
        <v>513000</v>
      </c>
      <c r="AA444" s="33">
        <f>AA445</f>
        <v>0</v>
      </c>
      <c r="AB444" s="33">
        <f>AB445</f>
        <v>0</v>
      </c>
      <c r="AC444" s="33">
        <f>AC445</f>
        <v>513000</v>
      </c>
      <c r="AD444" s="57"/>
      <c r="AE444" s="47">
        <f t="shared" si="15"/>
        <v>100</v>
      </c>
      <c r="AF444" s="1"/>
    </row>
    <row r="445" spans="1:32" ht="33.75">
      <c r="A445" s="13" t="s">
        <v>80</v>
      </c>
      <c r="B445" s="15" t="s">
        <v>86</v>
      </c>
      <c r="C445" s="15">
        <v>3</v>
      </c>
      <c r="D445" s="15">
        <v>921</v>
      </c>
      <c r="E445" s="15">
        <v>1479</v>
      </c>
      <c r="F445" s="16" t="s">
        <v>27</v>
      </c>
      <c r="G445" s="8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33"/>
      <c r="S445" s="8"/>
      <c r="T445" s="8"/>
      <c r="U445" s="8"/>
      <c r="V445" s="8"/>
      <c r="W445" s="8"/>
      <c r="X445" s="8"/>
      <c r="Y445" s="8"/>
      <c r="Z445" s="33">
        <f>Z446</f>
        <v>513000</v>
      </c>
      <c r="AA445" s="58"/>
      <c r="AB445" s="58"/>
      <c r="AC445" s="33">
        <f>AC446</f>
        <v>513000</v>
      </c>
      <c r="AD445" s="57"/>
      <c r="AE445" s="47">
        <f t="shared" si="15"/>
        <v>100</v>
      </c>
      <c r="AF445" s="1"/>
    </row>
    <row r="446" spans="1:32" ht="11.25">
      <c r="A446" s="13" t="s">
        <v>57</v>
      </c>
      <c r="B446" s="15" t="s">
        <v>86</v>
      </c>
      <c r="C446" s="15">
        <v>3</v>
      </c>
      <c r="D446" s="15">
        <v>921</v>
      </c>
      <c r="E446" s="15">
        <v>1479</v>
      </c>
      <c r="F446" s="16">
        <v>610</v>
      </c>
      <c r="G446" s="8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33"/>
      <c r="S446" s="8"/>
      <c r="T446" s="8"/>
      <c r="U446" s="8"/>
      <c r="V446" s="8"/>
      <c r="W446" s="8"/>
      <c r="X446" s="8"/>
      <c r="Y446" s="8"/>
      <c r="Z446" s="33">
        <f>Z447</f>
        <v>513000</v>
      </c>
      <c r="AA446" s="58"/>
      <c r="AB446" s="58"/>
      <c r="AC446" s="33">
        <f>AC447</f>
        <v>513000</v>
      </c>
      <c r="AD446" s="57"/>
      <c r="AE446" s="47">
        <f t="shared" si="15"/>
        <v>100</v>
      </c>
      <c r="AF446" s="1"/>
    </row>
    <row r="447" spans="1:32" ht="22.5">
      <c r="A447" s="13" t="s">
        <v>106</v>
      </c>
      <c r="B447" s="15" t="s">
        <v>86</v>
      </c>
      <c r="C447" s="15">
        <v>3</v>
      </c>
      <c r="D447" s="15">
        <v>921</v>
      </c>
      <c r="E447" s="15">
        <v>1479</v>
      </c>
      <c r="F447" s="16">
        <v>612</v>
      </c>
      <c r="G447" s="8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33"/>
      <c r="S447" s="8"/>
      <c r="T447" s="8"/>
      <c r="U447" s="8"/>
      <c r="V447" s="8"/>
      <c r="W447" s="8"/>
      <c r="X447" s="8">
        <v>513000</v>
      </c>
      <c r="Y447" s="8"/>
      <c r="Z447" s="33">
        <f>X447</f>
        <v>513000</v>
      </c>
      <c r="AA447" s="58"/>
      <c r="AB447" s="58"/>
      <c r="AC447" s="57">
        <v>513000</v>
      </c>
      <c r="AD447" s="57"/>
      <c r="AE447" s="47">
        <f t="shared" si="15"/>
        <v>100</v>
      </c>
      <c r="AF447" s="1"/>
    </row>
    <row r="448" spans="1:32" ht="22.5">
      <c r="A448" s="13" t="s">
        <v>197</v>
      </c>
      <c r="B448" s="15" t="s">
        <v>86</v>
      </c>
      <c r="C448" s="15">
        <v>3</v>
      </c>
      <c r="D448" s="15">
        <v>921</v>
      </c>
      <c r="E448" s="15">
        <v>1482</v>
      </c>
      <c r="F448" s="16"/>
      <c r="G448" s="8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33"/>
      <c r="S448" s="8"/>
      <c r="T448" s="8"/>
      <c r="U448" s="8"/>
      <c r="V448" s="8"/>
      <c r="W448" s="8"/>
      <c r="X448" s="8"/>
      <c r="Y448" s="8"/>
      <c r="Z448" s="33">
        <f>Z449</f>
        <v>276138</v>
      </c>
      <c r="AA448" s="33">
        <f>AA449</f>
        <v>0</v>
      </c>
      <c r="AB448" s="33">
        <f>AB449</f>
        <v>0</v>
      </c>
      <c r="AC448" s="33">
        <f>AC449</f>
        <v>181139</v>
      </c>
      <c r="AD448" s="57"/>
      <c r="AE448" s="47">
        <f t="shared" si="15"/>
        <v>65.59727382685469</v>
      </c>
      <c r="AF448" s="1"/>
    </row>
    <row r="449" spans="1:32" ht="33.75">
      <c r="A449" s="13" t="s">
        <v>80</v>
      </c>
      <c r="B449" s="15" t="s">
        <v>86</v>
      </c>
      <c r="C449" s="15">
        <v>3</v>
      </c>
      <c r="D449" s="15">
        <v>921</v>
      </c>
      <c r="E449" s="15">
        <v>1482</v>
      </c>
      <c r="F449" s="16" t="s">
        <v>27</v>
      </c>
      <c r="G449" s="8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33"/>
      <c r="S449" s="8"/>
      <c r="T449" s="8"/>
      <c r="U449" s="8"/>
      <c r="V449" s="8"/>
      <c r="W449" s="8"/>
      <c r="X449" s="8"/>
      <c r="Y449" s="8"/>
      <c r="Z449" s="33">
        <f>Z450</f>
        <v>276138</v>
      </c>
      <c r="AA449" s="58"/>
      <c r="AB449" s="58"/>
      <c r="AC449" s="33">
        <f>AC450</f>
        <v>181139</v>
      </c>
      <c r="AD449" s="57"/>
      <c r="AE449" s="47">
        <f t="shared" si="15"/>
        <v>65.59727382685469</v>
      </c>
      <c r="AF449" s="1"/>
    </row>
    <row r="450" spans="1:32" ht="11.25">
      <c r="A450" s="13" t="s">
        <v>57</v>
      </c>
      <c r="B450" s="15" t="s">
        <v>86</v>
      </c>
      <c r="C450" s="15">
        <v>3</v>
      </c>
      <c r="D450" s="15">
        <v>921</v>
      </c>
      <c r="E450" s="15">
        <v>1482</v>
      </c>
      <c r="F450" s="16">
        <v>610</v>
      </c>
      <c r="G450" s="8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33"/>
      <c r="S450" s="8"/>
      <c r="T450" s="8"/>
      <c r="U450" s="8"/>
      <c r="V450" s="8"/>
      <c r="W450" s="8"/>
      <c r="X450" s="8"/>
      <c r="Y450" s="8"/>
      <c r="Z450" s="33">
        <f>Z451</f>
        <v>276138</v>
      </c>
      <c r="AA450" s="58"/>
      <c r="AB450" s="58"/>
      <c r="AC450" s="33">
        <f>AC451</f>
        <v>181139</v>
      </c>
      <c r="AD450" s="57"/>
      <c r="AE450" s="47">
        <f t="shared" si="15"/>
        <v>65.59727382685469</v>
      </c>
      <c r="AF450" s="1"/>
    </row>
    <row r="451" spans="1:32" ht="22.5">
      <c r="A451" s="13" t="s">
        <v>106</v>
      </c>
      <c r="B451" s="15" t="s">
        <v>86</v>
      </c>
      <c r="C451" s="15">
        <v>3</v>
      </c>
      <c r="D451" s="15">
        <v>921</v>
      </c>
      <c r="E451" s="15">
        <v>1482</v>
      </c>
      <c r="F451" s="16">
        <v>612</v>
      </c>
      <c r="G451" s="8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33"/>
      <c r="S451" s="8"/>
      <c r="T451" s="8"/>
      <c r="U451" s="8"/>
      <c r="V451" s="8"/>
      <c r="W451" s="8"/>
      <c r="X451" s="8">
        <v>181139</v>
      </c>
      <c r="Y451" s="8">
        <v>94999</v>
      </c>
      <c r="Z451" s="33">
        <f>X451+Y451</f>
        <v>276138</v>
      </c>
      <c r="AA451" s="58"/>
      <c r="AB451" s="58"/>
      <c r="AC451" s="57">
        <v>181139</v>
      </c>
      <c r="AD451" s="57"/>
      <c r="AE451" s="47">
        <f t="shared" si="15"/>
        <v>65.59727382685469</v>
      </c>
      <c r="AF451" s="1"/>
    </row>
    <row r="452" spans="1:32" ht="42">
      <c r="A452" s="18" t="s">
        <v>137</v>
      </c>
      <c r="B452" s="19" t="s">
        <v>87</v>
      </c>
      <c r="C452" s="19"/>
      <c r="D452" s="19"/>
      <c r="E452" s="19"/>
      <c r="F452" s="20"/>
      <c r="G452" s="21">
        <f>G453</f>
        <v>15210822.530000001</v>
      </c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47">
        <f>R453</f>
        <v>19471826.02</v>
      </c>
      <c r="S452" s="21"/>
      <c r="T452" s="21"/>
      <c r="U452" s="21"/>
      <c r="V452" s="21"/>
      <c r="W452" s="21"/>
      <c r="X452" s="21"/>
      <c r="Y452" s="21"/>
      <c r="Z452" s="47">
        <f>Z453</f>
        <v>15230953.869999997</v>
      </c>
      <c r="AA452" s="47">
        <f>AA453</f>
        <v>0</v>
      </c>
      <c r="AB452" s="47">
        <f>AB453</f>
        <v>0</v>
      </c>
      <c r="AC452" s="47">
        <f>AC453</f>
        <v>5977662.43</v>
      </c>
      <c r="AD452" s="47"/>
      <c r="AE452" s="47">
        <f t="shared" si="15"/>
        <v>39.24680280053925</v>
      </c>
      <c r="AF452" s="1"/>
    </row>
    <row r="453" spans="1:32" ht="21">
      <c r="A453" s="28" t="s">
        <v>62</v>
      </c>
      <c r="B453" s="19" t="s">
        <v>87</v>
      </c>
      <c r="C453" s="19">
        <v>0</v>
      </c>
      <c r="D453" s="19">
        <v>961</v>
      </c>
      <c r="E453" s="19"/>
      <c r="F453" s="24"/>
      <c r="G453" s="21">
        <f>G454+G468+G472</f>
        <v>15210822.530000001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47">
        <f>R454+R468+R472</f>
        <v>19471826.02</v>
      </c>
      <c r="S453" s="21"/>
      <c r="T453" s="21"/>
      <c r="U453" s="21"/>
      <c r="V453" s="21"/>
      <c r="W453" s="21"/>
      <c r="X453" s="21"/>
      <c r="Y453" s="21"/>
      <c r="Z453" s="47">
        <f>Z454+Z468+Z472</f>
        <v>15230953.869999997</v>
      </c>
      <c r="AA453" s="47">
        <f>AA454+AA468+AA472</f>
        <v>0</v>
      </c>
      <c r="AB453" s="47">
        <f>AB454+AB468+AB472</f>
        <v>0</v>
      </c>
      <c r="AC453" s="47">
        <f>AC454+AC468+AC472</f>
        <v>5977662.43</v>
      </c>
      <c r="AD453" s="47"/>
      <c r="AE453" s="47">
        <f t="shared" si="15"/>
        <v>39.24680280053925</v>
      </c>
      <c r="AF453" s="1"/>
    </row>
    <row r="454" spans="1:32" ht="33.75">
      <c r="A454" s="26" t="s">
        <v>76</v>
      </c>
      <c r="B454" s="15" t="s">
        <v>87</v>
      </c>
      <c r="C454" s="15">
        <v>0</v>
      </c>
      <c r="D454" s="15">
        <v>961</v>
      </c>
      <c r="E454" s="32">
        <v>1004</v>
      </c>
      <c r="F454" s="25" t="s">
        <v>0</v>
      </c>
      <c r="G454" s="8">
        <f>G455+G459+G462</f>
        <v>7239000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33">
        <f>R455+R459+R462</f>
        <v>6920527</v>
      </c>
      <c r="S454" s="8"/>
      <c r="T454" s="8"/>
      <c r="U454" s="8"/>
      <c r="V454" s="8"/>
      <c r="W454" s="8"/>
      <c r="X454" s="8"/>
      <c r="Y454" s="8"/>
      <c r="Z454" s="33">
        <f>Z455+Z459+Z462</f>
        <v>6626647.06</v>
      </c>
      <c r="AA454" s="33">
        <f>AA455+AA459+AA462</f>
        <v>0</v>
      </c>
      <c r="AB454" s="33">
        <f>AB455+AB459+AB462</f>
        <v>0</v>
      </c>
      <c r="AC454" s="33">
        <f>AC455+AC459+AC462</f>
        <v>3191297.2600000002</v>
      </c>
      <c r="AD454" s="33">
        <f>AD455+AD459+AD462</f>
        <v>0</v>
      </c>
      <c r="AE454" s="47">
        <f t="shared" si="15"/>
        <v>48.15855184537322</v>
      </c>
      <c r="AF454" s="1"/>
    </row>
    <row r="455" spans="1:32" ht="67.5">
      <c r="A455" s="3" t="s">
        <v>13</v>
      </c>
      <c r="B455" s="15" t="s">
        <v>87</v>
      </c>
      <c r="C455" s="15">
        <v>0</v>
      </c>
      <c r="D455" s="15">
        <v>961</v>
      </c>
      <c r="E455" s="32">
        <v>1004</v>
      </c>
      <c r="F455" s="16" t="s">
        <v>14</v>
      </c>
      <c r="G455" s="8">
        <f>G456</f>
        <v>6443341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33">
        <f>R456</f>
        <v>6035354</v>
      </c>
      <c r="S455" s="8"/>
      <c r="T455" s="8"/>
      <c r="U455" s="8"/>
      <c r="V455" s="8"/>
      <c r="W455" s="8"/>
      <c r="X455" s="8"/>
      <c r="Y455" s="8"/>
      <c r="Z455" s="33">
        <f>Z456</f>
        <v>5998549.06</v>
      </c>
      <c r="AA455" s="33"/>
      <c r="AB455" s="33"/>
      <c r="AC455" s="33">
        <f>AC456</f>
        <v>2928327.39</v>
      </c>
      <c r="AD455" s="33"/>
      <c r="AE455" s="47">
        <f t="shared" si="15"/>
        <v>48.81726165293712</v>
      </c>
      <c r="AF455" s="1"/>
    </row>
    <row r="456" spans="1:32" ht="22.5">
      <c r="A456" s="3" t="s">
        <v>15</v>
      </c>
      <c r="B456" s="15" t="s">
        <v>87</v>
      </c>
      <c r="C456" s="15">
        <v>0</v>
      </c>
      <c r="D456" s="15">
        <v>961</v>
      </c>
      <c r="E456" s="32">
        <v>1004</v>
      </c>
      <c r="F456" s="16" t="s">
        <v>16</v>
      </c>
      <c r="G456" s="8">
        <f>G457+G458</f>
        <v>6443341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33">
        <f>R457+R458</f>
        <v>6035354</v>
      </c>
      <c r="S456" s="8"/>
      <c r="T456" s="8"/>
      <c r="U456" s="8"/>
      <c r="V456" s="8"/>
      <c r="W456" s="8"/>
      <c r="X456" s="8"/>
      <c r="Y456" s="8"/>
      <c r="Z456" s="33">
        <f>Z457+Z458</f>
        <v>5998549.06</v>
      </c>
      <c r="AA456" s="33"/>
      <c r="AB456" s="33"/>
      <c r="AC456" s="33">
        <f>AC457+AC458</f>
        <v>2928327.39</v>
      </c>
      <c r="AD456" s="33"/>
      <c r="AE456" s="47">
        <f t="shared" si="15"/>
        <v>48.81726165293712</v>
      </c>
      <c r="AF456" s="1"/>
    </row>
    <row r="457" spans="1:32" ht="33.75">
      <c r="A457" s="3" t="s">
        <v>78</v>
      </c>
      <c r="B457" s="15" t="s">
        <v>87</v>
      </c>
      <c r="C457" s="15">
        <v>0</v>
      </c>
      <c r="D457" s="15">
        <v>961</v>
      </c>
      <c r="E457" s="32">
        <v>1004</v>
      </c>
      <c r="F457" s="16">
        <v>121</v>
      </c>
      <c r="G457" s="8">
        <v>6213726</v>
      </c>
      <c r="H457" s="2">
        <v>184973</v>
      </c>
      <c r="I457" s="2"/>
      <c r="J457" s="2"/>
      <c r="K457" s="2">
        <v>-225673</v>
      </c>
      <c r="L457" s="2"/>
      <c r="M457" s="2"/>
      <c r="N457" s="2">
        <v>-79514</v>
      </c>
      <c r="O457" s="2"/>
      <c r="P457" s="2"/>
      <c r="Q457" s="2">
        <v>35926</v>
      </c>
      <c r="R457" s="33">
        <v>5797586</v>
      </c>
      <c r="S457" s="8"/>
      <c r="T457" s="8"/>
      <c r="U457" s="8">
        <v>-61910</v>
      </c>
      <c r="V457" s="8">
        <v>-8536.94</v>
      </c>
      <c r="W457" s="8"/>
      <c r="X457" s="8"/>
      <c r="Y457" s="8"/>
      <c r="Z457" s="33">
        <f>R457+S457+U457+V457</f>
        <v>5727139.06</v>
      </c>
      <c r="AA457" s="33"/>
      <c r="AB457" s="33"/>
      <c r="AC457" s="57">
        <v>2770777.39</v>
      </c>
      <c r="AD457" s="8"/>
      <c r="AE457" s="47">
        <f t="shared" si="15"/>
        <v>48.379781963946236</v>
      </c>
      <c r="AF457" s="1"/>
    </row>
    <row r="458" spans="1:32" ht="33.75">
      <c r="A458" s="3" t="s">
        <v>65</v>
      </c>
      <c r="B458" s="15" t="s">
        <v>87</v>
      </c>
      <c r="C458" s="15">
        <v>0</v>
      </c>
      <c r="D458" s="15">
        <v>961</v>
      </c>
      <c r="E458" s="32">
        <v>1004</v>
      </c>
      <c r="F458" s="16">
        <v>122</v>
      </c>
      <c r="G458" s="8">
        <v>229615</v>
      </c>
      <c r="H458" s="2"/>
      <c r="I458" s="2"/>
      <c r="J458" s="2"/>
      <c r="K458" s="2"/>
      <c r="L458" s="2"/>
      <c r="M458" s="2"/>
      <c r="N458" s="2"/>
      <c r="O458" s="2"/>
      <c r="P458" s="2"/>
      <c r="Q458" s="2">
        <v>-18602</v>
      </c>
      <c r="R458" s="33">
        <v>237768</v>
      </c>
      <c r="S458" s="8"/>
      <c r="T458" s="8"/>
      <c r="U458" s="8">
        <v>61910</v>
      </c>
      <c r="V458" s="8">
        <v>-28268</v>
      </c>
      <c r="W458" s="8"/>
      <c r="X458" s="8"/>
      <c r="Y458" s="8"/>
      <c r="Z458" s="33">
        <f>R458+S458+U458+V458</f>
        <v>271410</v>
      </c>
      <c r="AA458" s="33"/>
      <c r="AB458" s="33"/>
      <c r="AC458" s="57">
        <v>157550</v>
      </c>
      <c r="AD458" s="8"/>
      <c r="AE458" s="47">
        <f t="shared" si="15"/>
        <v>58.048708595851295</v>
      </c>
      <c r="AF458" s="1"/>
    </row>
    <row r="459" spans="1:32" ht="22.5">
      <c r="A459" s="3" t="s">
        <v>17</v>
      </c>
      <c r="B459" s="15" t="s">
        <v>87</v>
      </c>
      <c r="C459" s="15">
        <v>0</v>
      </c>
      <c r="D459" s="15">
        <v>961</v>
      </c>
      <c r="E459" s="32">
        <v>1004</v>
      </c>
      <c r="F459" s="16" t="s">
        <v>18</v>
      </c>
      <c r="G459" s="8">
        <f>G460</f>
        <v>782555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33">
        <f>R460</f>
        <v>871578</v>
      </c>
      <c r="S459" s="8"/>
      <c r="T459" s="8"/>
      <c r="U459" s="8"/>
      <c r="V459" s="8"/>
      <c r="W459" s="8"/>
      <c r="X459" s="8"/>
      <c r="Y459" s="8"/>
      <c r="Z459" s="33">
        <f>Z460+Z461</f>
        <v>614503</v>
      </c>
      <c r="AA459" s="33"/>
      <c r="AB459" s="33"/>
      <c r="AC459" s="33">
        <f>AC460+AC461</f>
        <v>258032.87</v>
      </c>
      <c r="AD459" s="33"/>
      <c r="AE459" s="47">
        <f aca="true" t="shared" si="17" ref="AE459:AE522">AC459/Z459*100</f>
        <v>41.99049801221475</v>
      </c>
      <c r="AF459" s="1"/>
    </row>
    <row r="460" spans="1:32" ht="33.75">
      <c r="A460" s="3" t="s">
        <v>19</v>
      </c>
      <c r="B460" s="15" t="s">
        <v>87</v>
      </c>
      <c r="C460" s="15">
        <v>0</v>
      </c>
      <c r="D460" s="15">
        <v>961</v>
      </c>
      <c r="E460" s="32">
        <v>1004</v>
      </c>
      <c r="F460" s="16" t="s">
        <v>20</v>
      </c>
      <c r="G460" s="8">
        <v>782555</v>
      </c>
      <c r="H460" s="2"/>
      <c r="I460" s="2"/>
      <c r="J460" s="2"/>
      <c r="K460" s="2"/>
      <c r="L460" s="2"/>
      <c r="M460" s="2"/>
      <c r="N460" s="2">
        <v>79514</v>
      </c>
      <c r="O460" s="2"/>
      <c r="P460" s="2"/>
      <c r="Q460" s="2">
        <v>29476</v>
      </c>
      <c r="R460" s="33">
        <v>871578</v>
      </c>
      <c r="S460" s="8">
        <v>20567.1</v>
      </c>
      <c r="T460" s="8"/>
      <c r="U460" s="8">
        <v>-892145.1</v>
      </c>
      <c r="V460" s="8"/>
      <c r="W460" s="8"/>
      <c r="X460" s="8"/>
      <c r="Y460" s="8"/>
      <c r="Z460" s="56">
        <f>R460+S460+U460</f>
        <v>0</v>
      </c>
      <c r="AA460" s="56"/>
      <c r="AB460" s="56"/>
      <c r="AC460" s="70">
        <v>0</v>
      </c>
      <c r="AD460" s="8"/>
      <c r="AE460" s="47" t="s">
        <v>187</v>
      </c>
      <c r="AF460" s="1"/>
    </row>
    <row r="461" spans="1:32" ht="22.5">
      <c r="A461" s="13" t="s">
        <v>179</v>
      </c>
      <c r="B461" s="15" t="s">
        <v>87</v>
      </c>
      <c r="C461" s="15">
        <v>0</v>
      </c>
      <c r="D461" s="15">
        <v>961</v>
      </c>
      <c r="E461" s="32">
        <v>1004</v>
      </c>
      <c r="F461" s="16">
        <v>244</v>
      </c>
      <c r="G461" s="8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33"/>
      <c r="S461" s="8"/>
      <c r="T461" s="8"/>
      <c r="U461" s="8">
        <v>892145.1</v>
      </c>
      <c r="V461" s="8">
        <v>-277642.1</v>
      </c>
      <c r="W461" s="8"/>
      <c r="X461" s="8"/>
      <c r="Y461" s="8"/>
      <c r="Z461" s="33">
        <f>U461+V461</f>
        <v>614503</v>
      </c>
      <c r="AA461" s="33"/>
      <c r="AB461" s="33"/>
      <c r="AC461" s="57">
        <v>258032.87</v>
      </c>
      <c r="AD461" s="8"/>
      <c r="AE461" s="47">
        <f t="shared" si="17"/>
        <v>41.99049801221475</v>
      </c>
      <c r="AF461" s="1"/>
    </row>
    <row r="462" spans="1:32" ht="11.25">
      <c r="A462" s="3" t="s">
        <v>21</v>
      </c>
      <c r="B462" s="15" t="s">
        <v>87</v>
      </c>
      <c r="C462" s="15">
        <v>0</v>
      </c>
      <c r="D462" s="15">
        <v>961</v>
      </c>
      <c r="E462" s="32">
        <v>1004</v>
      </c>
      <c r="F462" s="16" t="s">
        <v>22</v>
      </c>
      <c r="G462" s="8">
        <f>G463</f>
        <v>13104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33">
        <f>R463</f>
        <v>13595</v>
      </c>
      <c r="S462" s="8"/>
      <c r="T462" s="8"/>
      <c r="U462" s="8"/>
      <c r="V462" s="8"/>
      <c r="W462" s="8"/>
      <c r="X462" s="8"/>
      <c r="Y462" s="8"/>
      <c r="Z462" s="33">
        <f>Z463</f>
        <v>13595</v>
      </c>
      <c r="AA462" s="33"/>
      <c r="AB462" s="33"/>
      <c r="AC462" s="33">
        <f>AC463</f>
        <v>4937</v>
      </c>
      <c r="AD462" s="33"/>
      <c r="AE462" s="47">
        <f t="shared" si="17"/>
        <v>36.314821625597645</v>
      </c>
      <c r="AF462" s="1"/>
    </row>
    <row r="463" spans="1:32" ht="11.25">
      <c r="A463" s="3" t="s">
        <v>49</v>
      </c>
      <c r="B463" s="15" t="s">
        <v>87</v>
      </c>
      <c r="C463" s="15">
        <v>0</v>
      </c>
      <c r="D463" s="15">
        <v>961</v>
      </c>
      <c r="E463" s="32">
        <v>1004</v>
      </c>
      <c r="F463" s="16">
        <v>850</v>
      </c>
      <c r="G463" s="8">
        <f>G464+G465</f>
        <v>13104</v>
      </c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33">
        <f>R464+R465</f>
        <v>13595</v>
      </c>
      <c r="S463" s="8"/>
      <c r="T463" s="8"/>
      <c r="U463" s="8"/>
      <c r="V463" s="8"/>
      <c r="W463" s="8"/>
      <c r="X463" s="8"/>
      <c r="Y463" s="8"/>
      <c r="Z463" s="33">
        <f>Z464+Z465</f>
        <v>13595</v>
      </c>
      <c r="AA463" s="33"/>
      <c r="AB463" s="33"/>
      <c r="AC463" s="33">
        <f>AC464+AC465</f>
        <v>4937</v>
      </c>
      <c r="AD463" s="33"/>
      <c r="AE463" s="47">
        <f t="shared" si="17"/>
        <v>36.314821625597645</v>
      </c>
      <c r="AF463" s="1"/>
    </row>
    <row r="464" spans="1:32" ht="22.5">
      <c r="A464" s="3" t="s">
        <v>23</v>
      </c>
      <c r="B464" s="15" t="s">
        <v>87</v>
      </c>
      <c r="C464" s="15">
        <v>0</v>
      </c>
      <c r="D464" s="15">
        <v>961</v>
      </c>
      <c r="E464" s="32">
        <v>1004</v>
      </c>
      <c r="F464" s="16" t="s">
        <v>24</v>
      </c>
      <c r="G464" s="8">
        <v>6100</v>
      </c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33">
        <v>6343</v>
      </c>
      <c r="S464" s="8"/>
      <c r="T464" s="8"/>
      <c r="U464" s="8"/>
      <c r="V464" s="8"/>
      <c r="W464" s="8"/>
      <c r="X464" s="8"/>
      <c r="Y464" s="8"/>
      <c r="Z464" s="33">
        <f>R464+S464</f>
        <v>6343</v>
      </c>
      <c r="AA464" s="33"/>
      <c r="AB464" s="33"/>
      <c r="AC464" s="57">
        <v>1188</v>
      </c>
      <c r="AD464" s="8"/>
      <c r="AE464" s="47">
        <f t="shared" si="17"/>
        <v>18.729307898470754</v>
      </c>
      <c r="AF464" s="1"/>
    </row>
    <row r="465" spans="1:32" ht="22.5">
      <c r="A465" s="3" t="s">
        <v>25</v>
      </c>
      <c r="B465" s="15" t="s">
        <v>87</v>
      </c>
      <c r="C465" s="15">
        <v>0</v>
      </c>
      <c r="D465" s="15">
        <v>961</v>
      </c>
      <c r="E465" s="32">
        <v>1004</v>
      </c>
      <c r="F465" s="16" t="s">
        <v>26</v>
      </c>
      <c r="G465" s="8">
        <v>7004</v>
      </c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33">
        <v>7252</v>
      </c>
      <c r="S465" s="8"/>
      <c r="T465" s="8"/>
      <c r="U465" s="8"/>
      <c r="V465" s="8"/>
      <c r="W465" s="8"/>
      <c r="X465" s="8"/>
      <c r="Y465" s="8"/>
      <c r="Z465" s="33">
        <f>R465+S465</f>
        <v>7252</v>
      </c>
      <c r="AA465" s="33"/>
      <c r="AB465" s="33"/>
      <c r="AC465" s="57">
        <v>3749</v>
      </c>
      <c r="AD465" s="8"/>
      <c r="AE465" s="47">
        <f t="shared" si="17"/>
        <v>51.696083838940986</v>
      </c>
      <c r="AF465" s="1"/>
    </row>
    <row r="466" spans="1:32" ht="11.25" hidden="1">
      <c r="A466" s="3" t="s">
        <v>64</v>
      </c>
      <c r="B466" s="15" t="s">
        <v>87</v>
      </c>
      <c r="C466" s="15">
        <v>0</v>
      </c>
      <c r="D466" s="15">
        <v>961</v>
      </c>
      <c r="E466" s="15">
        <v>1014</v>
      </c>
      <c r="F466" s="16"/>
      <c r="G466" s="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33"/>
      <c r="S466" s="8"/>
      <c r="T466" s="8"/>
      <c r="U466" s="8"/>
      <c r="V466" s="8"/>
      <c r="W466" s="8"/>
      <c r="X466" s="8"/>
      <c r="Y466" s="8"/>
      <c r="Z466" s="33"/>
      <c r="AA466" s="33"/>
      <c r="AB466" s="33"/>
      <c r="AC466" s="8">
        <f>AC467</f>
        <v>11223768.66</v>
      </c>
      <c r="AD466" s="8"/>
      <c r="AE466" s="47" t="e">
        <f t="shared" si="17"/>
        <v>#DIV/0!</v>
      </c>
      <c r="AF466" s="1"/>
    </row>
    <row r="467" spans="1:32" ht="11.25" hidden="1">
      <c r="A467" s="3" t="s">
        <v>64</v>
      </c>
      <c r="B467" s="15" t="s">
        <v>87</v>
      </c>
      <c r="C467" s="15">
        <v>0</v>
      </c>
      <c r="D467" s="15">
        <v>961</v>
      </c>
      <c r="E467" s="15">
        <v>1014</v>
      </c>
      <c r="F467" s="16">
        <v>999</v>
      </c>
      <c r="G467" s="8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33"/>
      <c r="S467" s="8"/>
      <c r="T467" s="8"/>
      <c r="U467" s="8"/>
      <c r="V467" s="8"/>
      <c r="W467" s="8"/>
      <c r="X467" s="8"/>
      <c r="Y467" s="8"/>
      <c r="Z467" s="33"/>
      <c r="AA467" s="33">
        <v>1135072.38</v>
      </c>
      <c r="AB467" s="33"/>
      <c r="AC467" s="57">
        <v>11223768.66</v>
      </c>
      <c r="AD467" s="8">
        <v>-303718.36</v>
      </c>
      <c r="AE467" s="47" t="e">
        <f t="shared" si="17"/>
        <v>#DIV/0!</v>
      </c>
      <c r="AF467" s="1"/>
    </row>
    <row r="468" spans="1:32" ht="22.5">
      <c r="A468" s="4" t="s">
        <v>94</v>
      </c>
      <c r="B468" s="15" t="s">
        <v>87</v>
      </c>
      <c r="C468" s="15">
        <v>0</v>
      </c>
      <c r="D468" s="15">
        <v>961</v>
      </c>
      <c r="E468" s="15">
        <v>1400</v>
      </c>
      <c r="F468" s="25" t="s">
        <v>0</v>
      </c>
      <c r="G468" s="8">
        <f>G469</f>
        <v>7971822.53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8">
        <f>R469</f>
        <v>12551299.02</v>
      </c>
      <c r="S468" s="8"/>
      <c r="T468" s="8"/>
      <c r="U468" s="8"/>
      <c r="V468" s="8"/>
      <c r="W468" s="8"/>
      <c r="X468" s="8"/>
      <c r="Y468" s="8"/>
      <c r="Z468" s="8">
        <f aca="true" t="shared" si="18" ref="Z468:AC469">Z469</f>
        <v>8604306.809999999</v>
      </c>
      <c r="AA468" s="8">
        <f t="shared" si="18"/>
        <v>0</v>
      </c>
      <c r="AB468" s="8">
        <f t="shared" si="18"/>
        <v>0</v>
      </c>
      <c r="AC468" s="8">
        <f t="shared" si="18"/>
        <v>2786365.17</v>
      </c>
      <c r="AD468" s="8"/>
      <c r="AE468" s="47">
        <f t="shared" si="17"/>
        <v>32.38337766804948</v>
      </c>
      <c r="AF468" s="1"/>
    </row>
    <row r="469" spans="1:32" ht="22.5">
      <c r="A469" s="3" t="s">
        <v>42</v>
      </c>
      <c r="B469" s="15" t="s">
        <v>87</v>
      </c>
      <c r="C469" s="15">
        <v>0</v>
      </c>
      <c r="D469" s="15">
        <v>961</v>
      </c>
      <c r="E469" s="15">
        <v>1400</v>
      </c>
      <c r="F469" s="16" t="s">
        <v>43</v>
      </c>
      <c r="G469" s="8">
        <f>G470</f>
        <v>7971822.53</v>
      </c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8">
        <f>R470</f>
        <v>12551299.02</v>
      </c>
      <c r="S469" s="8"/>
      <c r="T469" s="8"/>
      <c r="U469" s="8"/>
      <c r="V469" s="8"/>
      <c r="W469" s="8"/>
      <c r="X469" s="8"/>
      <c r="Y469" s="8"/>
      <c r="Z469" s="8">
        <f t="shared" si="18"/>
        <v>8604306.809999999</v>
      </c>
      <c r="AA469" s="8"/>
      <c r="AB469" s="8"/>
      <c r="AC469" s="8">
        <f t="shared" si="18"/>
        <v>2786365.17</v>
      </c>
      <c r="AD469" s="8"/>
      <c r="AE469" s="47">
        <f t="shared" si="17"/>
        <v>32.38337766804948</v>
      </c>
      <c r="AF469" s="1"/>
    </row>
    <row r="470" spans="1:32" ht="11.25">
      <c r="A470" s="3" t="s">
        <v>63</v>
      </c>
      <c r="B470" s="15" t="s">
        <v>87</v>
      </c>
      <c r="C470" s="15">
        <v>0</v>
      </c>
      <c r="D470" s="15">
        <v>961</v>
      </c>
      <c r="E470" s="15">
        <v>1400</v>
      </c>
      <c r="F470" s="16">
        <v>730</v>
      </c>
      <c r="G470" s="8">
        <v>7971822.53</v>
      </c>
      <c r="H470" s="2"/>
      <c r="I470" s="2"/>
      <c r="J470" s="2"/>
      <c r="K470" s="2"/>
      <c r="L470" s="2"/>
      <c r="M470" s="2"/>
      <c r="N470" s="2"/>
      <c r="O470" s="2"/>
      <c r="P470" s="2"/>
      <c r="Q470" s="2">
        <v>-519443.5</v>
      </c>
      <c r="R470" s="8">
        <v>12551299.02</v>
      </c>
      <c r="S470" s="8"/>
      <c r="T470" s="8"/>
      <c r="U470" s="8"/>
      <c r="V470" s="8">
        <v>-233190</v>
      </c>
      <c r="W470" s="8">
        <v>-3713802.21</v>
      </c>
      <c r="X470" s="8"/>
      <c r="Y470" s="8"/>
      <c r="Z470" s="33">
        <f>R470+S470+V470+W470</f>
        <v>8604306.809999999</v>
      </c>
      <c r="AA470" s="33"/>
      <c r="AB470" s="33"/>
      <c r="AC470" s="57">
        <v>2786365.17</v>
      </c>
      <c r="AD470" s="8"/>
      <c r="AE470" s="47">
        <f t="shared" si="17"/>
        <v>32.38337766804948</v>
      </c>
      <c r="AF470" s="1"/>
    </row>
    <row r="471" spans="1:32" ht="11.25" customHeight="1" hidden="1">
      <c r="A471" s="3" t="s">
        <v>64</v>
      </c>
      <c r="B471" s="15" t="s">
        <v>87</v>
      </c>
      <c r="C471" s="15">
        <v>0</v>
      </c>
      <c r="D471" s="15">
        <v>961</v>
      </c>
      <c r="E471" s="15"/>
      <c r="F471" s="16"/>
      <c r="G471" s="8">
        <f>G472</f>
        <v>0</v>
      </c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8">
        <f>R472</f>
        <v>0</v>
      </c>
      <c r="S471" s="8"/>
      <c r="T471" s="8"/>
      <c r="U471" s="8"/>
      <c r="V471" s="8"/>
      <c r="W471" s="8"/>
      <c r="X471" s="8"/>
      <c r="Y471" s="8"/>
      <c r="Z471" s="8">
        <f>Z472</f>
        <v>0</v>
      </c>
      <c r="AA471" s="8"/>
      <c r="AB471" s="8"/>
      <c r="AC471" s="8"/>
      <c r="AD471" s="8"/>
      <c r="AE471" s="47" t="e">
        <f t="shared" si="17"/>
        <v>#DIV/0!</v>
      </c>
      <c r="AF471" s="1"/>
    </row>
    <row r="472" spans="1:32" ht="11.25" customHeight="1" hidden="1">
      <c r="A472" s="3" t="s">
        <v>64</v>
      </c>
      <c r="B472" s="15" t="s">
        <v>87</v>
      </c>
      <c r="C472" s="15">
        <v>0</v>
      </c>
      <c r="D472" s="15">
        <v>961</v>
      </c>
      <c r="E472" s="15">
        <v>1014</v>
      </c>
      <c r="F472" s="16"/>
      <c r="G472" s="8">
        <f>G473</f>
        <v>0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8">
        <f>R473</f>
        <v>0</v>
      </c>
      <c r="S472" s="8"/>
      <c r="T472" s="8"/>
      <c r="U472" s="8"/>
      <c r="V472" s="8"/>
      <c r="W472" s="8"/>
      <c r="X472" s="8"/>
      <c r="Y472" s="8"/>
      <c r="Z472" s="8">
        <f>Z473</f>
        <v>0</v>
      </c>
      <c r="AA472" s="8"/>
      <c r="AB472" s="8"/>
      <c r="AC472" s="8"/>
      <c r="AD472" s="8"/>
      <c r="AE472" s="47" t="e">
        <f t="shared" si="17"/>
        <v>#DIV/0!</v>
      </c>
      <c r="AF472" s="1"/>
    </row>
    <row r="473" spans="1:32" ht="11.25" customHeight="1" hidden="1">
      <c r="A473" s="3" t="s">
        <v>64</v>
      </c>
      <c r="B473" s="15" t="s">
        <v>87</v>
      </c>
      <c r="C473" s="15">
        <v>0</v>
      </c>
      <c r="D473" s="15">
        <v>961</v>
      </c>
      <c r="E473" s="15">
        <v>1014</v>
      </c>
      <c r="F473" s="16">
        <v>999</v>
      </c>
      <c r="G473" s="8">
        <v>0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8">
        <v>0</v>
      </c>
      <c r="S473" s="8"/>
      <c r="T473" s="8"/>
      <c r="U473" s="8"/>
      <c r="V473" s="8"/>
      <c r="W473" s="8"/>
      <c r="X473" s="8"/>
      <c r="Y473" s="8"/>
      <c r="Z473" s="8">
        <v>0</v>
      </c>
      <c r="AA473" s="8"/>
      <c r="AB473" s="8"/>
      <c r="AC473" s="8"/>
      <c r="AD473" s="8"/>
      <c r="AE473" s="47" t="e">
        <f t="shared" si="17"/>
        <v>#DIV/0!</v>
      </c>
      <c r="AF473" s="1"/>
    </row>
    <row r="474" spans="1:32" ht="42">
      <c r="A474" s="18" t="s">
        <v>138</v>
      </c>
      <c r="B474" s="19" t="s">
        <v>97</v>
      </c>
      <c r="C474" s="19"/>
      <c r="D474" s="19"/>
      <c r="E474" s="19"/>
      <c r="F474" s="20"/>
      <c r="G474" s="21">
        <f>G475</f>
        <v>500000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1">
        <f>R475</f>
        <v>500000</v>
      </c>
      <c r="S474" s="21"/>
      <c r="T474" s="21"/>
      <c r="U474" s="21"/>
      <c r="V474" s="21"/>
      <c r="W474" s="21"/>
      <c r="X474" s="21"/>
      <c r="Y474" s="21"/>
      <c r="Z474" s="21">
        <f aca="true" t="shared" si="19" ref="Z474:AD475">Z475</f>
        <v>500286.46</v>
      </c>
      <c r="AA474" s="21">
        <f t="shared" si="19"/>
        <v>0</v>
      </c>
      <c r="AB474" s="21">
        <f t="shared" si="19"/>
        <v>0</v>
      </c>
      <c r="AC474" s="21">
        <f t="shared" si="19"/>
        <v>100000</v>
      </c>
      <c r="AD474" s="21"/>
      <c r="AE474" s="47">
        <f t="shared" si="17"/>
        <v>19.988548160987605</v>
      </c>
      <c r="AF474" s="1"/>
    </row>
    <row r="475" spans="1:32" s="42" customFormat="1" ht="11.25">
      <c r="A475" s="18" t="s">
        <v>48</v>
      </c>
      <c r="B475" s="19" t="s">
        <v>97</v>
      </c>
      <c r="C475" s="19">
        <v>0</v>
      </c>
      <c r="D475" s="19">
        <v>902</v>
      </c>
      <c r="E475" s="19"/>
      <c r="F475" s="20"/>
      <c r="G475" s="21">
        <f>G476</f>
        <v>500000</v>
      </c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47">
        <f>R476</f>
        <v>500000</v>
      </c>
      <c r="S475" s="21"/>
      <c r="T475" s="21"/>
      <c r="U475" s="21"/>
      <c r="V475" s="21"/>
      <c r="W475" s="21"/>
      <c r="X475" s="21"/>
      <c r="Y475" s="21"/>
      <c r="Z475" s="47">
        <f t="shared" si="19"/>
        <v>500286.46</v>
      </c>
      <c r="AA475" s="47">
        <f t="shared" si="19"/>
        <v>0</v>
      </c>
      <c r="AB475" s="47">
        <f t="shared" si="19"/>
        <v>0</v>
      </c>
      <c r="AC475" s="47">
        <f t="shared" si="19"/>
        <v>100000</v>
      </c>
      <c r="AD475" s="47">
        <f t="shared" si="19"/>
        <v>0</v>
      </c>
      <c r="AE475" s="47">
        <f t="shared" si="17"/>
        <v>19.988548160987605</v>
      </c>
      <c r="AF475" s="1"/>
    </row>
    <row r="476" spans="1:32" ht="22.5">
      <c r="A476" s="3" t="s">
        <v>98</v>
      </c>
      <c r="B476" s="15" t="s">
        <v>97</v>
      </c>
      <c r="C476" s="15">
        <v>0</v>
      </c>
      <c r="D476" s="15">
        <v>902</v>
      </c>
      <c r="E476" s="15">
        <v>1251</v>
      </c>
      <c r="F476" s="16"/>
      <c r="G476" s="8">
        <f>G477</f>
        <v>500000</v>
      </c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33">
        <f>R477+R480</f>
        <v>500000</v>
      </c>
      <c r="S476" s="8"/>
      <c r="T476" s="8"/>
      <c r="U476" s="8"/>
      <c r="V476" s="8"/>
      <c r="W476" s="8"/>
      <c r="X476" s="8"/>
      <c r="Y476" s="8"/>
      <c r="Z476" s="33">
        <f>Z477+Z480</f>
        <v>500286.46</v>
      </c>
      <c r="AA476" s="33">
        <f>AA477+AA480</f>
        <v>0</v>
      </c>
      <c r="AB476" s="33">
        <f>AB477+AB480</f>
        <v>0</v>
      </c>
      <c r="AC476" s="33">
        <f>AC477+AC480</f>
        <v>100000</v>
      </c>
      <c r="AD476" s="33"/>
      <c r="AE476" s="47">
        <f t="shared" si="17"/>
        <v>19.988548160987605</v>
      </c>
      <c r="AF476" s="1"/>
    </row>
    <row r="477" spans="1:32" ht="22.5">
      <c r="A477" s="3" t="s">
        <v>17</v>
      </c>
      <c r="B477" s="15" t="s">
        <v>97</v>
      </c>
      <c r="C477" s="15">
        <v>0</v>
      </c>
      <c r="D477" s="15">
        <v>902</v>
      </c>
      <c r="E477" s="15">
        <v>1251</v>
      </c>
      <c r="F477" s="16">
        <v>200</v>
      </c>
      <c r="G477" s="8">
        <v>500000</v>
      </c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56">
        <f>R478</f>
        <v>0</v>
      </c>
      <c r="S477" s="8"/>
      <c r="T477" s="8"/>
      <c r="U477" s="8"/>
      <c r="V477" s="8"/>
      <c r="W477" s="8"/>
      <c r="X477" s="8"/>
      <c r="Y477" s="8"/>
      <c r="Z477" s="33">
        <f>Z478+Z479</f>
        <v>100000</v>
      </c>
      <c r="AA477" s="33"/>
      <c r="AB477" s="33"/>
      <c r="AC477" s="33">
        <f>AC478+AC479</f>
        <v>100000</v>
      </c>
      <c r="AD477" s="8"/>
      <c r="AE477" s="47">
        <f t="shared" si="17"/>
        <v>100</v>
      </c>
      <c r="AF477" s="1"/>
    </row>
    <row r="478" spans="1:32" ht="33.75" hidden="1">
      <c r="A478" s="3" t="s">
        <v>19</v>
      </c>
      <c r="B478" s="15" t="s">
        <v>97</v>
      </c>
      <c r="C478" s="15">
        <v>0</v>
      </c>
      <c r="D478" s="15">
        <v>902</v>
      </c>
      <c r="E478" s="15">
        <v>1251</v>
      </c>
      <c r="F478" s="16">
        <v>240</v>
      </c>
      <c r="G478" s="8">
        <v>500000</v>
      </c>
      <c r="H478" s="2">
        <v>-500000</v>
      </c>
      <c r="I478" s="2"/>
      <c r="J478" s="2"/>
      <c r="K478" s="2"/>
      <c r="L478" s="2"/>
      <c r="M478" s="2"/>
      <c r="N478" s="2"/>
      <c r="O478" s="2"/>
      <c r="P478" s="2"/>
      <c r="Q478" s="2"/>
      <c r="R478" s="33">
        <f>G478+H478</f>
        <v>0</v>
      </c>
      <c r="S478" s="8"/>
      <c r="T478" s="8">
        <v>100000</v>
      </c>
      <c r="U478" s="8">
        <v>-100000</v>
      </c>
      <c r="V478" s="8"/>
      <c r="W478" s="8"/>
      <c r="X478" s="8"/>
      <c r="Y478" s="8"/>
      <c r="Z478" s="33">
        <f>T478+U478</f>
        <v>0</v>
      </c>
      <c r="AA478" s="33"/>
      <c r="AB478" s="33"/>
      <c r="AC478" s="8"/>
      <c r="AD478" s="8"/>
      <c r="AE478" s="47" t="e">
        <f t="shared" si="17"/>
        <v>#DIV/0!</v>
      </c>
      <c r="AF478" s="1"/>
    </row>
    <row r="479" spans="1:32" ht="22.5">
      <c r="A479" s="13" t="s">
        <v>179</v>
      </c>
      <c r="B479" s="15" t="s">
        <v>97</v>
      </c>
      <c r="C479" s="15">
        <v>0</v>
      </c>
      <c r="D479" s="15">
        <v>902</v>
      </c>
      <c r="E479" s="15">
        <v>1251</v>
      </c>
      <c r="F479" s="16">
        <v>244</v>
      </c>
      <c r="G479" s="8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33"/>
      <c r="S479" s="8"/>
      <c r="T479" s="8"/>
      <c r="U479" s="8">
        <v>100000</v>
      </c>
      <c r="V479" s="8"/>
      <c r="W479" s="8"/>
      <c r="X479" s="8"/>
      <c r="Y479" s="8"/>
      <c r="Z479" s="33">
        <f>U479</f>
        <v>100000</v>
      </c>
      <c r="AA479" s="33"/>
      <c r="AB479" s="33"/>
      <c r="AC479" s="8">
        <v>100000</v>
      </c>
      <c r="AD479" s="8"/>
      <c r="AE479" s="47">
        <f t="shared" si="17"/>
        <v>100</v>
      </c>
      <c r="AF479" s="1"/>
    </row>
    <row r="480" spans="1:32" ht="33.75">
      <c r="A480" s="13" t="s">
        <v>112</v>
      </c>
      <c r="B480" s="15" t="s">
        <v>97</v>
      </c>
      <c r="C480" s="15">
        <v>0</v>
      </c>
      <c r="D480" s="15">
        <v>902</v>
      </c>
      <c r="E480" s="15">
        <v>1251</v>
      </c>
      <c r="F480" s="16">
        <v>400</v>
      </c>
      <c r="G480" s="8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33">
        <f>R481</f>
        <v>500000</v>
      </c>
      <c r="S480" s="8"/>
      <c r="T480" s="8"/>
      <c r="U480" s="8"/>
      <c r="V480" s="8"/>
      <c r="W480" s="8"/>
      <c r="X480" s="8"/>
      <c r="Y480" s="8"/>
      <c r="Z480" s="33">
        <f aca="true" t="shared" si="20" ref="Z480:AC481">Z481</f>
        <v>400286.46</v>
      </c>
      <c r="AA480" s="33"/>
      <c r="AB480" s="33"/>
      <c r="AC480" s="56">
        <f t="shared" si="20"/>
        <v>0</v>
      </c>
      <c r="AD480" s="56"/>
      <c r="AE480" s="78">
        <f t="shared" si="17"/>
        <v>0</v>
      </c>
      <c r="AF480" s="1"/>
    </row>
    <row r="481" spans="1:32" ht="11.25">
      <c r="A481" s="13" t="s">
        <v>52</v>
      </c>
      <c r="B481" s="15" t="s">
        <v>97</v>
      </c>
      <c r="C481" s="15">
        <v>0</v>
      </c>
      <c r="D481" s="15">
        <v>902</v>
      </c>
      <c r="E481" s="15">
        <v>1251</v>
      </c>
      <c r="F481" s="16">
        <v>410</v>
      </c>
      <c r="G481" s="8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33">
        <f>R482</f>
        <v>500000</v>
      </c>
      <c r="S481" s="8"/>
      <c r="T481" s="8"/>
      <c r="U481" s="8"/>
      <c r="V481" s="8"/>
      <c r="W481" s="8"/>
      <c r="X481" s="8"/>
      <c r="Y481" s="8"/>
      <c r="Z481" s="33">
        <f t="shared" si="20"/>
        <v>400286.46</v>
      </c>
      <c r="AA481" s="33"/>
      <c r="AB481" s="33"/>
      <c r="AC481" s="56">
        <f t="shared" si="20"/>
        <v>0</v>
      </c>
      <c r="AD481" s="56"/>
      <c r="AE481" s="78">
        <f t="shared" si="17"/>
        <v>0</v>
      </c>
      <c r="AF481" s="1"/>
    </row>
    <row r="482" spans="1:32" ht="33.75">
      <c r="A482" s="13" t="s">
        <v>113</v>
      </c>
      <c r="B482" s="15" t="s">
        <v>97</v>
      </c>
      <c r="C482" s="15">
        <v>0</v>
      </c>
      <c r="D482" s="15">
        <v>902</v>
      </c>
      <c r="E482" s="15">
        <v>1251</v>
      </c>
      <c r="F482" s="16">
        <v>414</v>
      </c>
      <c r="G482" s="8"/>
      <c r="H482" s="2">
        <v>1711518</v>
      </c>
      <c r="I482" s="2"/>
      <c r="J482" s="2"/>
      <c r="K482" s="2"/>
      <c r="L482" s="2"/>
      <c r="M482" s="2"/>
      <c r="N482" s="2">
        <v>488126</v>
      </c>
      <c r="O482" s="2"/>
      <c r="P482" s="2"/>
      <c r="Q482" s="2"/>
      <c r="R482" s="33">
        <v>500000</v>
      </c>
      <c r="S482" s="8"/>
      <c r="T482" s="8"/>
      <c r="U482" s="8"/>
      <c r="V482" s="8">
        <v>-99713.54</v>
      </c>
      <c r="W482" s="8"/>
      <c r="X482" s="8"/>
      <c r="Y482" s="8"/>
      <c r="Z482" s="33">
        <f>R482+S482+V482</f>
        <v>400286.46</v>
      </c>
      <c r="AA482" s="33"/>
      <c r="AB482" s="33"/>
      <c r="AC482" s="70">
        <v>0</v>
      </c>
      <c r="AD482" s="70"/>
      <c r="AE482" s="78">
        <f t="shared" si="17"/>
        <v>0</v>
      </c>
      <c r="AF482" s="1"/>
    </row>
    <row r="483" spans="1:32" ht="63">
      <c r="A483" s="18" t="s">
        <v>139</v>
      </c>
      <c r="B483" s="19" t="s">
        <v>88</v>
      </c>
      <c r="C483" s="19"/>
      <c r="D483" s="19"/>
      <c r="E483" s="19"/>
      <c r="F483" s="20"/>
      <c r="G483" s="21">
        <f>G484</f>
        <v>9019737</v>
      </c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47">
        <f>R484</f>
        <v>9431705</v>
      </c>
      <c r="S483" s="21"/>
      <c r="T483" s="21"/>
      <c r="U483" s="21"/>
      <c r="V483" s="21"/>
      <c r="W483" s="21"/>
      <c r="X483" s="21"/>
      <c r="Y483" s="21"/>
      <c r="Z483" s="47">
        <f aca="true" t="shared" si="21" ref="Z483:AC484">Z484</f>
        <v>9476123.98</v>
      </c>
      <c r="AA483" s="47">
        <f t="shared" si="21"/>
        <v>0</v>
      </c>
      <c r="AB483" s="47">
        <f t="shared" si="21"/>
        <v>0</v>
      </c>
      <c r="AC483" s="47">
        <f t="shared" si="21"/>
        <v>4938501.69</v>
      </c>
      <c r="AD483" s="47"/>
      <c r="AE483" s="47">
        <f t="shared" si="17"/>
        <v>52.11520765687576</v>
      </c>
      <c r="AF483" s="1"/>
    </row>
    <row r="484" spans="1:32" ht="11.25">
      <c r="A484" s="18" t="s">
        <v>48</v>
      </c>
      <c r="B484" s="19" t="s">
        <v>88</v>
      </c>
      <c r="C484" s="19">
        <v>0</v>
      </c>
      <c r="D484" s="19">
        <v>902</v>
      </c>
      <c r="E484" s="19"/>
      <c r="F484" s="20"/>
      <c r="G484" s="21">
        <f>G485</f>
        <v>9019737</v>
      </c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47">
        <f>R485</f>
        <v>9431705</v>
      </c>
      <c r="S484" s="21"/>
      <c r="T484" s="21"/>
      <c r="U484" s="21"/>
      <c r="V484" s="21"/>
      <c r="W484" s="21"/>
      <c r="X484" s="21"/>
      <c r="Y484" s="21"/>
      <c r="Z484" s="47">
        <f t="shared" si="21"/>
        <v>9476123.98</v>
      </c>
      <c r="AA484" s="47">
        <f t="shared" si="21"/>
        <v>0</v>
      </c>
      <c r="AB484" s="47">
        <f t="shared" si="21"/>
        <v>0</v>
      </c>
      <c r="AC484" s="47">
        <f t="shared" si="21"/>
        <v>4938501.69</v>
      </c>
      <c r="AD484" s="47"/>
      <c r="AE484" s="47">
        <f t="shared" si="17"/>
        <v>52.11520765687576</v>
      </c>
      <c r="AF484" s="1"/>
    </row>
    <row r="485" spans="1:32" ht="22.5">
      <c r="A485" s="26" t="s">
        <v>71</v>
      </c>
      <c r="B485" s="15" t="s">
        <v>88</v>
      </c>
      <c r="C485" s="15">
        <v>0</v>
      </c>
      <c r="D485" s="15">
        <v>902</v>
      </c>
      <c r="E485" s="15">
        <v>1120</v>
      </c>
      <c r="F485" s="16"/>
      <c r="G485" s="8">
        <f>G486</f>
        <v>9019737</v>
      </c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33">
        <f>R486</f>
        <v>9431705</v>
      </c>
      <c r="S485" s="8"/>
      <c r="T485" s="8"/>
      <c r="U485" s="8"/>
      <c r="V485" s="8"/>
      <c r="W485" s="8"/>
      <c r="X485" s="8"/>
      <c r="Y485" s="8"/>
      <c r="Z485" s="33">
        <f>Z486+Z489</f>
        <v>9476123.98</v>
      </c>
      <c r="AA485" s="33">
        <f>AA486+AA489</f>
        <v>0</v>
      </c>
      <c r="AB485" s="33">
        <f>AB486+AB489</f>
        <v>0</v>
      </c>
      <c r="AC485" s="33">
        <f>AC486+AC489</f>
        <v>4938501.69</v>
      </c>
      <c r="AD485" s="33"/>
      <c r="AE485" s="47">
        <f t="shared" si="17"/>
        <v>52.11520765687576</v>
      </c>
      <c r="AF485" s="1"/>
    </row>
    <row r="486" spans="1:32" ht="22.5">
      <c r="A486" s="3" t="s">
        <v>17</v>
      </c>
      <c r="B486" s="15" t="s">
        <v>88</v>
      </c>
      <c r="C486" s="15">
        <v>0</v>
      </c>
      <c r="D486" s="15">
        <v>902</v>
      </c>
      <c r="E486" s="15">
        <v>1120</v>
      </c>
      <c r="F486" s="16">
        <v>200</v>
      </c>
      <c r="G486" s="8">
        <f>G487</f>
        <v>9019737</v>
      </c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33">
        <f>R487</f>
        <v>9431705</v>
      </c>
      <c r="S486" s="8"/>
      <c r="T486" s="8"/>
      <c r="U486" s="8"/>
      <c r="V486" s="8"/>
      <c r="W486" s="8"/>
      <c r="X486" s="8"/>
      <c r="Y486" s="8"/>
      <c r="Z486" s="33">
        <f>Z487+Z488</f>
        <v>9431705</v>
      </c>
      <c r="AA486" s="33"/>
      <c r="AB486" s="33"/>
      <c r="AC486" s="33">
        <f>AC487+AC488</f>
        <v>4938501.69</v>
      </c>
      <c r="AD486" s="33"/>
      <c r="AE486" s="47">
        <f t="shared" si="17"/>
        <v>52.36064624582725</v>
      </c>
      <c r="AF486" s="1"/>
    </row>
    <row r="487" spans="1:32" ht="33.75">
      <c r="A487" s="3" t="s">
        <v>19</v>
      </c>
      <c r="B487" s="15" t="s">
        <v>88</v>
      </c>
      <c r="C487" s="15">
        <v>0</v>
      </c>
      <c r="D487" s="15">
        <v>902</v>
      </c>
      <c r="E487" s="15">
        <v>1120</v>
      </c>
      <c r="F487" s="16">
        <v>240</v>
      </c>
      <c r="G487" s="8">
        <v>9019737</v>
      </c>
      <c r="H487" s="2">
        <v>997635.6</v>
      </c>
      <c r="I487" s="2"/>
      <c r="J487" s="2"/>
      <c r="K487" s="2"/>
      <c r="L487" s="2"/>
      <c r="M487" s="2"/>
      <c r="N487" s="2"/>
      <c r="O487" s="2"/>
      <c r="P487" s="2"/>
      <c r="Q487" s="2"/>
      <c r="R487" s="33">
        <v>9431705</v>
      </c>
      <c r="S487" s="8"/>
      <c r="T487" s="8"/>
      <c r="U487" s="8">
        <v>-9431705</v>
      </c>
      <c r="V487" s="8"/>
      <c r="W487" s="8"/>
      <c r="X487" s="8"/>
      <c r="Y487" s="8"/>
      <c r="Z487" s="56">
        <f>R487+S487+U487</f>
        <v>0</v>
      </c>
      <c r="AA487" s="33"/>
      <c r="AB487" s="33"/>
      <c r="AC487" s="8"/>
      <c r="AD487" s="8"/>
      <c r="AE487" s="47" t="s">
        <v>187</v>
      </c>
      <c r="AF487" s="1"/>
    </row>
    <row r="488" spans="1:32" ht="22.5">
      <c r="A488" s="13" t="s">
        <v>179</v>
      </c>
      <c r="B488" s="15" t="s">
        <v>88</v>
      </c>
      <c r="C488" s="15">
        <v>0</v>
      </c>
      <c r="D488" s="15">
        <v>902</v>
      </c>
      <c r="E488" s="15">
        <v>1120</v>
      </c>
      <c r="F488" s="16">
        <v>244</v>
      </c>
      <c r="G488" s="8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33"/>
      <c r="S488" s="8"/>
      <c r="T488" s="8"/>
      <c r="U488" s="8">
        <v>9431705</v>
      </c>
      <c r="V488" s="8"/>
      <c r="W488" s="8"/>
      <c r="X488" s="8"/>
      <c r="Y488" s="8"/>
      <c r="Z488" s="33">
        <f>U488</f>
        <v>9431705</v>
      </c>
      <c r="AA488" s="33"/>
      <c r="AB488" s="33"/>
      <c r="AC488" s="57">
        <v>4938501.69</v>
      </c>
      <c r="AD488" s="8">
        <v>303718.36</v>
      </c>
      <c r="AE488" s="47">
        <f t="shared" si="17"/>
        <v>52.36064624582725</v>
      </c>
      <c r="AF488" s="1"/>
    </row>
    <row r="489" spans="1:32" ht="11.25">
      <c r="A489" s="3" t="s">
        <v>21</v>
      </c>
      <c r="B489" s="15" t="s">
        <v>88</v>
      </c>
      <c r="C489" s="15">
        <v>0</v>
      </c>
      <c r="D489" s="15">
        <v>902</v>
      </c>
      <c r="E489" s="15">
        <v>1120</v>
      </c>
      <c r="F489" s="16">
        <v>800</v>
      </c>
      <c r="G489" s="8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33"/>
      <c r="S489" s="8"/>
      <c r="T489" s="8"/>
      <c r="U489" s="8"/>
      <c r="V489" s="8"/>
      <c r="W489" s="8"/>
      <c r="X489" s="8"/>
      <c r="Y489" s="8"/>
      <c r="Z489" s="33">
        <f>Z490</f>
        <v>44418.98</v>
      </c>
      <c r="AA489" s="33"/>
      <c r="AB489" s="33"/>
      <c r="AC489" s="21"/>
      <c r="AD489" s="21"/>
      <c r="AE489" s="78">
        <f t="shared" si="17"/>
        <v>0</v>
      </c>
      <c r="AF489" s="1"/>
    </row>
    <row r="490" spans="1:32" ht="45">
      <c r="A490" s="3" t="s">
        <v>50</v>
      </c>
      <c r="B490" s="15" t="s">
        <v>88</v>
      </c>
      <c r="C490" s="15">
        <v>0</v>
      </c>
      <c r="D490" s="15">
        <v>902</v>
      </c>
      <c r="E490" s="15">
        <v>1120</v>
      </c>
      <c r="F490" s="16">
        <v>810</v>
      </c>
      <c r="G490" s="8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33"/>
      <c r="S490" s="8"/>
      <c r="T490" s="8">
        <v>44418.98</v>
      </c>
      <c r="U490" s="8"/>
      <c r="V490" s="8"/>
      <c r="W490" s="8"/>
      <c r="X490" s="8"/>
      <c r="Y490" s="8"/>
      <c r="Z490" s="33">
        <f>T490</f>
        <v>44418.98</v>
      </c>
      <c r="AA490" s="33"/>
      <c r="AB490" s="33"/>
      <c r="AC490" s="10"/>
      <c r="AD490" s="59">
        <v>0</v>
      </c>
      <c r="AE490" s="78">
        <f t="shared" si="17"/>
        <v>0</v>
      </c>
      <c r="AF490" s="1"/>
    </row>
    <row r="491" spans="1:32" ht="42">
      <c r="A491" s="18" t="s">
        <v>142</v>
      </c>
      <c r="B491" s="19" t="s">
        <v>89</v>
      </c>
      <c r="C491" s="19"/>
      <c r="D491" s="19"/>
      <c r="E491" s="29"/>
      <c r="F491" s="20"/>
      <c r="G491" s="21">
        <f>G492</f>
        <v>1323200</v>
      </c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1">
        <f>R492</f>
        <v>17906552.75</v>
      </c>
      <c r="S491" s="21"/>
      <c r="T491" s="21"/>
      <c r="U491" s="21"/>
      <c r="V491" s="21"/>
      <c r="W491" s="21"/>
      <c r="X491" s="21"/>
      <c r="Y491" s="21"/>
      <c r="Z491" s="21">
        <f>Z492</f>
        <v>92016735.38</v>
      </c>
      <c r="AA491" s="21">
        <f aca="true" t="shared" si="22" ref="AA491:AC493">AA492</f>
        <v>0</v>
      </c>
      <c r="AB491" s="21">
        <f t="shared" si="22"/>
        <v>0</v>
      </c>
      <c r="AC491" s="21">
        <f t="shared" si="22"/>
        <v>22580328.76</v>
      </c>
      <c r="AD491" s="21"/>
      <c r="AE491" s="47">
        <f t="shared" si="17"/>
        <v>24.539371742271</v>
      </c>
      <c r="AF491" s="1"/>
    </row>
    <row r="492" spans="1:32" ht="11.25">
      <c r="A492" s="18" t="s">
        <v>48</v>
      </c>
      <c r="B492" s="19" t="s">
        <v>89</v>
      </c>
      <c r="C492" s="19">
        <v>0</v>
      </c>
      <c r="D492" s="19">
        <v>902</v>
      </c>
      <c r="E492" s="29"/>
      <c r="F492" s="20"/>
      <c r="G492" s="21">
        <f>G493</f>
        <v>1323200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1">
        <f>R493</f>
        <v>17906552.75</v>
      </c>
      <c r="S492" s="21"/>
      <c r="T492" s="21"/>
      <c r="U492" s="21"/>
      <c r="V492" s="21"/>
      <c r="W492" s="21"/>
      <c r="X492" s="21"/>
      <c r="Y492" s="21"/>
      <c r="Z492" s="21">
        <f>Z493</f>
        <v>92016735.38</v>
      </c>
      <c r="AA492" s="21">
        <f t="shared" si="22"/>
        <v>0</v>
      </c>
      <c r="AB492" s="21">
        <f t="shared" si="22"/>
        <v>0</v>
      </c>
      <c r="AC492" s="21">
        <f t="shared" si="22"/>
        <v>22580328.76</v>
      </c>
      <c r="AD492" s="21"/>
      <c r="AE492" s="47">
        <f t="shared" si="17"/>
        <v>24.539371742271</v>
      </c>
      <c r="AF492" s="1"/>
    </row>
    <row r="493" spans="1:32" ht="22.5">
      <c r="A493" s="11" t="s">
        <v>70</v>
      </c>
      <c r="B493" s="15" t="s">
        <v>89</v>
      </c>
      <c r="C493" s="15">
        <v>0</v>
      </c>
      <c r="D493" s="15">
        <v>902</v>
      </c>
      <c r="E493" s="27">
        <v>1232</v>
      </c>
      <c r="F493" s="12"/>
      <c r="G493" s="33">
        <f>G494</f>
        <v>1323200</v>
      </c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8">
        <f>R494</f>
        <v>17906552.75</v>
      </c>
      <c r="S493" s="33"/>
      <c r="T493" s="33"/>
      <c r="U493" s="33"/>
      <c r="V493" s="33"/>
      <c r="W493" s="33"/>
      <c r="X493" s="33"/>
      <c r="Y493" s="33"/>
      <c r="Z493" s="8">
        <f>Z494</f>
        <v>92016735.38</v>
      </c>
      <c r="AA493" s="8">
        <f t="shared" si="22"/>
        <v>0</v>
      </c>
      <c r="AB493" s="8">
        <f t="shared" si="22"/>
        <v>0</v>
      </c>
      <c r="AC493" s="8">
        <f t="shared" si="22"/>
        <v>22580328.76</v>
      </c>
      <c r="AD493" s="8"/>
      <c r="AE493" s="47">
        <f t="shared" si="17"/>
        <v>24.539371742271</v>
      </c>
      <c r="AF493" s="1"/>
    </row>
    <row r="494" spans="1:32" ht="22.5">
      <c r="A494" s="13" t="s">
        <v>17</v>
      </c>
      <c r="B494" s="15" t="s">
        <v>89</v>
      </c>
      <c r="C494" s="15">
        <v>0</v>
      </c>
      <c r="D494" s="15">
        <v>902</v>
      </c>
      <c r="E494" s="27">
        <v>1232</v>
      </c>
      <c r="F494" s="14">
        <v>200</v>
      </c>
      <c r="G494" s="33">
        <f>G495</f>
        <v>1323200</v>
      </c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8">
        <f>R495</f>
        <v>17906552.75</v>
      </c>
      <c r="S494" s="33"/>
      <c r="T494" s="33"/>
      <c r="U494" s="33"/>
      <c r="V494" s="33"/>
      <c r="W494" s="33"/>
      <c r="X494" s="33"/>
      <c r="Y494" s="33"/>
      <c r="Z494" s="8">
        <f>Z495+Z496</f>
        <v>92016735.38</v>
      </c>
      <c r="AA494" s="8"/>
      <c r="AB494" s="8"/>
      <c r="AC494" s="8">
        <f>AC495+AC496</f>
        <v>22580328.76</v>
      </c>
      <c r="AD494" s="8"/>
      <c r="AE494" s="47">
        <f t="shared" si="17"/>
        <v>24.539371742271</v>
      </c>
      <c r="AF494" s="1"/>
    </row>
    <row r="495" spans="1:32" ht="33.75">
      <c r="A495" s="13" t="s">
        <v>19</v>
      </c>
      <c r="B495" s="15" t="s">
        <v>89</v>
      </c>
      <c r="C495" s="15">
        <v>0</v>
      </c>
      <c r="D495" s="15">
        <v>902</v>
      </c>
      <c r="E495" s="27">
        <v>1232</v>
      </c>
      <c r="F495" s="14">
        <v>240</v>
      </c>
      <c r="G495" s="33">
        <v>1323200</v>
      </c>
      <c r="H495" s="2">
        <v>29234322.4</v>
      </c>
      <c r="I495" s="2">
        <v>3919200</v>
      </c>
      <c r="J495" s="2">
        <v>810000</v>
      </c>
      <c r="K495" s="2">
        <v>190000</v>
      </c>
      <c r="L495" s="2"/>
      <c r="M495" s="2">
        <v>8997138.55</v>
      </c>
      <c r="N495" s="2">
        <v>497513</v>
      </c>
      <c r="O495" s="2">
        <v>600000</v>
      </c>
      <c r="P495" s="2">
        <v>6350000</v>
      </c>
      <c r="Q495" s="2">
        <v>7863800</v>
      </c>
      <c r="R495" s="8">
        <v>17906552.75</v>
      </c>
      <c r="S495" s="8"/>
      <c r="T495" s="8">
        <v>3995576.78</v>
      </c>
      <c r="U495" s="8">
        <v>-21902129.53</v>
      </c>
      <c r="V495" s="8"/>
      <c r="W495" s="8"/>
      <c r="X495" s="8"/>
      <c r="Y495" s="8"/>
      <c r="Z495" s="56">
        <f>R495+S495+T495+U495</f>
        <v>0</v>
      </c>
      <c r="AA495" s="33"/>
      <c r="AB495" s="33"/>
      <c r="AC495" s="10"/>
      <c r="AD495" s="10"/>
      <c r="AE495" s="47" t="s">
        <v>187</v>
      </c>
      <c r="AF495" s="1"/>
    </row>
    <row r="496" spans="1:32" ht="22.5">
      <c r="A496" s="13" t="s">
        <v>179</v>
      </c>
      <c r="B496" s="15" t="s">
        <v>89</v>
      </c>
      <c r="C496" s="15">
        <v>0</v>
      </c>
      <c r="D496" s="15">
        <v>902</v>
      </c>
      <c r="E496" s="27">
        <v>1232</v>
      </c>
      <c r="F496" s="14">
        <v>244</v>
      </c>
      <c r="G496" s="3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8"/>
      <c r="S496" s="8"/>
      <c r="T496" s="8"/>
      <c r="U496" s="8">
        <v>21902129.53</v>
      </c>
      <c r="V496" s="8">
        <v>70114605.85</v>
      </c>
      <c r="W496" s="8"/>
      <c r="X496" s="8">
        <v>0</v>
      </c>
      <c r="Y496" s="8"/>
      <c r="Z496" s="33">
        <f>U496+V496+X496</f>
        <v>92016735.38</v>
      </c>
      <c r="AA496" s="33">
        <v>17989333.8</v>
      </c>
      <c r="AB496" s="33">
        <v>14500000</v>
      </c>
      <c r="AC496" s="63">
        <v>22580328.76</v>
      </c>
      <c r="AD496" s="10">
        <v>17563976.2</v>
      </c>
      <c r="AE496" s="47">
        <f t="shared" si="17"/>
        <v>24.539371742271</v>
      </c>
      <c r="AF496" s="1"/>
    </row>
    <row r="497" spans="1:32" ht="52.5">
      <c r="A497" s="18" t="s">
        <v>90</v>
      </c>
      <c r="B497" s="19" t="s">
        <v>91</v>
      </c>
      <c r="C497" s="19"/>
      <c r="D497" s="19"/>
      <c r="E497" s="29"/>
      <c r="F497" s="20"/>
      <c r="G497" s="21" t="e">
        <f>G498</f>
        <v>#REF!</v>
      </c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47">
        <f>R498</f>
        <v>927238.65</v>
      </c>
      <c r="S497" s="21"/>
      <c r="T497" s="21"/>
      <c r="U497" s="21"/>
      <c r="V497" s="21"/>
      <c r="W497" s="21"/>
      <c r="X497" s="21"/>
      <c r="Y497" s="21"/>
      <c r="Z497" s="47">
        <f>Z498</f>
        <v>66312778.23</v>
      </c>
      <c r="AA497" s="47">
        <f>AA498</f>
        <v>0</v>
      </c>
      <c r="AB497" s="47">
        <f>AB498</f>
        <v>0</v>
      </c>
      <c r="AC497" s="47">
        <f>AC498</f>
        <v>22156674.65</v>
      </c>
      <c r="AD497" s="10"/>
      <c r="AE497" s="47">
        <f t="shared" si="17"/>
        <v>33.41237577643261</v>
      </c>
      <c r="AF497" s="1"/>
    </row>
    <row r="498" spans="1:32" ht="11.25">
      <c r="A498" s="18" t="s">
        <v>48</v>
      </c>
      <c r="B498" s="19" t="s">
        <v>91</v>
      </c>
      <c r="C498" s="19">
        <v>0</v>
      </c>
      <c r="D498" s="19">
        <v>902</v>
      </c>
      <c r="E498" s="29"/>
      <c r="F498" s="20"/>
      <c r="G498" s="21" t="e">
        <f>#REF!</f>
        <v>#REF!</v>
      </c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47">
        <f>R499+R503</f>
        <v>927238.65</v>
      </c>
      <c r="S498" s="21"/>
      <c r="T498" s="21"/>
      <c r="U498" s="21"/>
      <c r="V498" s="21"/>
      <c r="W498" s="21"/>
      <c r="X498" s="21"/>
      <c r="Y498" s="21"/>
      <c r="Z498" s="47">
        <f>Z499+Z503+Z511+Z519+Z515+Z507</f>
        <v>66312778.23</v>
      </c>
      <c r="AA498" s="47">
        <f>AA499+AA503+AA511+AA519+AA515+AA507</f>
        <v>0</v>
      </c>
      <c r="AB498" s="47">
        <f>AB499+AB503+AB511+AB519+AB515+AB507</f>
        <v>0</v>
      </c>
      <c r="AC498" s="47">
        <f>AC499+AC503+AC511+AC519+AC515+AC507</f>
        <v>22156674.65</v>
      </c>
      <c r="AD498" s="10"/>
      <c r="AE498" s="47">
        <f t="shared" si="17"/>
        <v>33.41237577643261</v>
      </c>
      <c r="AF498" s="1"/>
    </row>
    <row r="499" spans="1:32" ht="56.25" hidden="1">
      <c r="A499" s="13" t="s">
        <v>120</v>
      </c>
      <c r="B499" s="15" t="s">
        <v>91</v>
      </c>
      <c r="C499" s="15">
        <v>0</v>
      </c>
      <c r="D499" s="15">
        <v>902</v>
      </c>
      <c r="E499" s="15">
        <v>9603</v>
      </c>
      <c r="F499" s="16"/>
      <c r="G499" s="8"/>
      <c r="H499" s="2"/>
      <c r="I499" s="2"/>
      <c r="J499" s="2"/>
      <c r="K499" s="2"/>
      <c r="L499" s="8"/>
      <c r="M499" s="8"/>
      <c r="N499" s="8"/>
      <c r="O499" s="8"/>
      <c r="P499" s="8"/>
      <c r="Q499" s="8"/>
      <c r="R499" s="33">
        <f>R500</f>
        <v>0</v>
      </c>
      <c r="S499" s="8"/>
      <c r="T499" s="8"/>
      <c r="U499" s="8"/>
      <c r="V499" s="8"/>
      <c r="W499" s="8"/>
      <c r="X499" s="8"/>
      <c r="Y499" s="8"/>
      <c r="Z499" s="33">
        <f>Z500</f>
        <v>0</v>
      </c>
      <c r="AA499" s="33"/>
      <c r="AB499" s="33"/>
      <c r="AC499" s="10"/>
      <c r="AD499" s="10"/>
      <c r="AE499" s="47" t="e">
        <f t="shared" si="17"/>
        <v>#DIV/0!</v>
      </c>
      <c r="AF499" s="1"/>
    </row>
    <row r="500" spans="1:32" ht="33.75" hidden="1">
      <c r="A500" s="13" t="s">
        <v>112</v>
      </c>
      <c r="B500" s="15" t="s">
        <v>91</v>
      </c>
      <c r="C500" s="15">
        <v>0</v>
      </c>
      <c r="D500" s="15">
        <v>902</v>
      </c>
      <c r="E500" s="15">
        <v>9603</v>
      </c>
      <c r="F500" s="25">
        <v>400</v>
      </c>
      <c r="G500" s="8"/>
      <c r="H500" s="2"/>
      <c r="I500" s="2"/>
      <c r="J500" s="2"/>
      <c r="K500" s="2"/>
      <c r="L500" s="8"/>
      <c r="M500" s="8"/>
      <c r="N500" s="8"/>
      <c r="O500" s="8"/>
      <c r="P500" s="8"/>
      <c r="Q500" s="8"/>
      <c r="R500" s="33">
        <f>R501</f>
        <v>0</v>
      </c>
      <c r="S500" s="8"/>
      <c r="T500" s="8"/>
      <c r="U500" s="8"/>
      <c r="V500" s="8"/>
      <c r="W500" s="8"/>
      <c r="X500" s="8"/>
      <c r="Y500" s="8"/>
      <c r="Z500" s="33">
        <f>Z501</f>
        <v>0</v>
      </c>
      <c r="AA500" s="33"/>
      <c r="AB500" s="33"/>
      <c r="AC500" s="10"/>
      <c r="AD500" s="10"/>
      <c r="AE500" s="47" t="e">
        <f t="shared" si="17"/>
        <v>#DIV/0!</v>
      </c>
      <c r="AF500" s="1"/>
    </row>
    <row r="501" spans="1:32" ht="11.25" hidden="1">
      <c r="A501" s="3" t="s">
        <v>52</v>
      </c>
      <c r="B501" s="15" t="s">
        <v>91</v>
      </c>
      <c r="C501" s="15">
        <v>0</v>
      </c>
      <c r="D501" s="15">
        <v>902</v>
      </c>
      <c r="E501" s="15">
        <v>9603</v>
      </c>
      <c r="F501" s="25">
        <v>410</v>
      </c>
      <c r="G501" s="8"/>
      <c r="H501" s="2"/>
      <c r="I501" s="2"/>
      <c r="J501" s="2"/>
      <c r="K501" s="2"/>
      <c r="L501" s="8"/>
      <c r="M501" s="8"/>
      <c r="N501" s="8"/>
      <c r="O501" s="8"/>
      <c r="P501" s="8"/>
      <c r="Q501" s="8"/>
      <c r="R501" s="33">
        <f>R502</f>
        <v>0</v>
      </c>
      <c r="S501" s="8"/>
      <c r="T501" s="8"/>
      <c r="U501" s="8"/>
      <c r="V501" s="8"/>
      <c r="W501" s="8"/>
      <c r="X501" s="8"/>
      <c r="Y501" s="8"/>
      <c r="Z501" s="33">
        <f>Z502</f>
        <v>0</v>
      </c>
      <c r="AA501" s="33"/>
      <c r="AB501" s="33"/>
      <c r="AC501" s="10"/>
      <c r="AD501" s="10"/>
      <c r="AE501" s="47" t="e">
        <f t="shared" si="17"/>
        <v>#DIV/0!</v>
      </c>
      <c r="AF501" s="1"/>
    </row>
    <row r="502" spans="1:32" ht="45" hidden="1">
      <c r="A502" s="3" t="s">
        <v>46</v>
      </c>
      <c r="B502" s="15" t="s">
        <v>91</v>
      </c>
      <c r="C502" s="15">
        <v>0</v>
      </c>
      <c r="D502" s="15">
        <v>902</v>
      </c>
      <c r="E502" s="15">
        <v>9603</v>
      </c>
      <c r="F502" s="16">
        <v>412</v>
      </c>
      <c r="G502" s="8"/>
      <c r="H502" s="2"/>
      <c r="I502" s="2"/>
      <c r="J502" s="2"/>
      <c r="K502" s="2"/>
      <c r="L502" s="8"/>
      <c r="M502" s="8">
        <v>6305579.53</v>
      </c>
      <c r="N502" s="8">
        <v>1312982.97</v>
      </c>
      <c r="O502" s="8">
        <v>3214784.03</v>
      </c>
      <c r="P502" s="8">
        <v>-3214784.03</v>
      </c>
      <c r="Q502" s="8">
        <v>52791.93</v>
      </c>
      <c r="R502" s="33">
        <v>0</v>
      </c>
      <c r="S502" s="8"/>
      <c r="T502" s="8"/>
      <c r="U502" s="8"/>
      <c r="V502" s="8"/>
      <c r="W502" s="8"/>
      <c r="X502" s="8"/>
      <c r="Y502" s="8"/>
      <c r="Z502" s="33">
        <v>0</v>
      </c>
      <c r="AA502" s="33"/>
      <c r="AB502" s="33"/>
      <c r="AC502" s="10"/>
      <c r="AD502" s="10"/>
      <c r="AE502" s="47" t="e">
        <f t="shared" si="17"/>
        <v>#DIV/0!</v>
      </c>
      <c r="AF502" s="1"/>
    </row>
    <row r="503" spans="1:32" ht="33.75">
      <c r="A503" s="11" t="s">
        <v>144</v>
      </c>
      <c r="B503" s="15" t="s">
        <v>91</v>
      </c>
      <c r="C503" s="15">
        <v>0</v>
      </c>
      <c r="D503" s="15">
        <v>902</v>
      </c>
      <c r="E503" s="15">
        <v>1243</v>
      </c>
      <c r="F503" s="16"/>
      <c r="G503" s="8"/>
      <c r="H503" s="2"/>
      <c r="I503" s="2"/>
      <c r="J503" s="2"/>
      <c r="K503" s="2"/>
      <c r="L503" s="8"/>
      <c r="M503" s="8"/>
      <c r="N503" s="8"/>
      <c r="O503" s="8"/>
      <c r="P503" s="8"/>
      <c r="Q503" s="8"/>
      <c r="R503" s="33">
        <f>R504</f>
        <v>927238.65</v>
      </c>
      <c r="S503" s="8"/>
      <c r="T503" s="8"/>
      <c r="U503" s="8"/>
      <c r="V503" s="8"/>
      <c r="W503" s="8"/>
      <c r="X503" s="8"/>
      <c r="Y503" s="8"/>
      <c r="Z503" s="33">
        <f>Z504</f>
        <v>7000112.529999999</v>
      </c>
      <c r="AA503" s="33">
        <f>AA504</f>
        <v>0</v>
      </c>
      <c r="AB503" s="33">
        <f>AB504</f>
        <v>0</v>
      </c>
      <c r="AC503" s="33">
        <f>AC504</f>
        <v>2855140.69</v>
      </c>
      <c r="AD503" s="10"/>
      <c r="AE503" s="47">
        <f t="shared" si="17"/>
        <v>40.787068461598004</v>
      </c>
      <c r="AF503" s="1"/>
    </row>
    <row r="504" spans="1:32" ht="33.75">
      <c r="A504" s="11" t="s">
        <v>112</v>
      </c>
      <c r="B504" s="15" t="s">
        <v>91</v>
      </c>
      <c r="C504" s="15">
        <v>0</v>
      </c>
      <c r="D504" s="15">
        <v>902</v>
      </c>
      <c r="E504" s="15">
        <v>1243</v>
      </c>
      <c r="F504" s="16">
        <v>400</v>
      </c>
      <c r="G504" s="8"/>
      <c r="H504" s="2"/>
      <c r="I504" s="2"/>
      <c r="J504" s="2"/>
      <c r="K504" s="2"/>
      <c r="L504" s="8"/>
      <c r="M504" s="8"/>
      <c r="N504" s="8"/>
      <c r="O504" s="8"/>
      <c r="P504" s="8"/>
      <c r="Q504" s="8"/>
      <c r="R504" s="33">
        <f>R505</f>
        <v>927238.65</v>
      </c>
      <c r="S504" s="8"/>
      <c r="T504" s="8"/>
      <c r="U504" s="8"/>
      <c r="V504" s="8"/>
      <c r="W504" s="8"/>
      <c r="X504" s="8"/>
      <c r="Y504" s="8"/>
      <c r="Z504" s="33">
        <f>Z505</f>
        <v>7000112.529999999</v>
      </c>
      <c r="AA504" s="33"/>
      <c r="AB504" s="33"/>
      <c r="AC504" s="33">
        <f>AC505</f>
        <v>2855140.69</v>
      </c>
      <c r="AD504" s="10"/>
      <c r="AE504" s="47">
        <f t="shared" si="17"/>
        <v>40.787068461598004</v>
      </c>
      <c r="AF504" s="1"/>
    </row>
    <row r="505" spans="1:32" ht="11.25">
      <c r="A505" s="13" t="s">
        <v>52</v>
      </c>
      <c r="B505" s="15" t="s">
        <v>91</v>
      </c>
      <c r="C505" s="15">
        <v>0</v>
      </c>
      <c r="D505" s="15">
        <v>902</v>
      </c>
      <c r="E505" s="15">
        <v>1243</v>
      </c>
      <c r="F505" s="16">
        <v>410</v>
      </c>
      <c r="G505" s="8"/>
      <c r="H505" s="2"/>
      <c r="I505" s="2"/>
      <c r="J505" s="2"/>
      <c r="K505" s="2"/>
      <c r="L505" s="8"/>
      <c r="M505" s="8"/>
      <c r="N505" s="8"/>
      <c r="O505" s="8"/>
      <c r="P505" s="8"/>
      <c r="Q505" s="8"/>
      <c r="R505" s="33">
        <f>R506</f>
        <v>927238.65</v>
      </c>
      <c r="S505" s="8"/>
      <c r="T505" s="8"/>
      <c r="U505" s="8"/>
      <c r="V505" s="8"/>
      <c r="W505" s="8"/>
      <c r="X505" s="8"/>
      <c r="Y505" s="8"/>
      <c r="Z505" s="33">
        <f>Z506</f>
        <v>7000112.529999999</v>
      </c>
      <c r="AA505" s="33"/>
      <c r="AB505" s="33"/>
      <c r="AC505" s="33">
        <f>AC506</f>
        <v>2855140.69</v>
      </c>
      <c r="AD505" s="10"/>
      <c r="AE505" s="47">
        <f t="shared" si="17"/>
        <v>40.787068461598004</v>
      </c>
      <c r="AF505" s="1"/>
    </row>
    <row r="506" spans="1:32" ht="45">
      <c r="A506" s="13" t="s">
        <v>46</v>
      </c>
      <c r="B506" s="15" t="s">
        <v>91</v>
      </c>
      <c r="C506" s="15">
        <v>0</v>
      </c>
      <c r="D506" s="15">
        <v>902</v>
      </c>
      <c r="E506" s="15">
        <v>1243</v>
      </c>
      <c r="F506" s="16">
        <v>412</v>
      </c>
      <c r="G506" s="8"/>
      <c r="H506" s="2"/>
      <c r="I506" s="2"/>
      <c r="J506" s="2"/>
      <c r="K506" s="2"/>
      <c r="L506" s="8"/>
      <c r="M506" s="8"/>
      <c r="N506" s="8"/>
      <c r="O506" s="8"/>
      <c r="P506" s="8"/>
      <c r="Q506" s="8"/>
      <c r="R506" s="33">
        <v>927238.65</v>
      </c>
      <c r="S506" s="8"/>
      <c r="T506" s="8">
        <v>950652.94</v>
      </c>
      <c r="U506" s="8"/>
      <c r="V506" s="8">
        <v>1408418.73</v>
      </c>
      <c r="W506" s="8">
        <v>3713802.21</v>
      </c>
      <c r="X506" s="8"/>
      <c r="Y506" s="8"/>
      <c r="Z506" s="33">
        <f>R506+S506+T506+V506+W506</f>
        <v>7000112.529999999</v>
      </c>
      <c r="AA506" s="33"/>
      <c r="AB506" s="33"/>
      <c r="AC506" s="10">
        <v>2855140.69</v>
      </c>
      <c r="AD506" s="10"/>
      <c r="AE506" s="47">
        <f t="shared" si="17"/>
        <v>40.787068461598004</v>
      </c>
      <c r="AF506" s="1"/>
    </row>
    <row r="507" spans="1:32" ht="58.5" customHeight="1">
      <c r="A507" s="67" t="s">
        <v>195</v>
      </c>
      <c r="B507" s="15" t="s">
        <v>91</v>
      </c>
      <c r="C507" s="15">
        <v>0</v>
      </c>
      <c r="D507" s="15">
        <v>902</v>
      </c>
      <c r="E507" s="15">
        <v>9502</v>
      </c>
      <c r="F507" s="16"/>
      <c r="G507" s="8"/>
      <c r="H507" s="2"/>
      <c r="I507" s="2"/>
      <c r="J507" s="2"/>
      <c r="K507" s="2"/>
      <c r="L507" s="8"/>
      <c r="M507" s="8"/>
      <c r="N507" s="8"/>
      <c r="O507" s="8"/>
      <c r="P507" s="8"/>
      <c r="Q507" s="8"/>
      <c r="R507" s="33"/>
      <c r="S507" s="8"/>
      <c r="T507" s="8"/>
      <c r="U507" s="8"/>
      <c r="V507" s="8"/>
      <c r="W507" s="8"/>
      <c r="X507" s="8"/>
      <c r="Y507" s="8"/>
      <c r="Z507" s="33">
        <f>Z508</f>
        <v>25514209.68</v>
      </c>
      <c r="AA507" s="33">
        <f>AA508</f>
        <v>0</v>
      </c>
      <c r="AB507" s="33">
        <f>AB508</f>
        <v>0</v>
      </c>
      <c r="AC507" s="33">
        <f>AC508</f>
        <v>495859.87</v>
      </c>
      <c r="AD507" s="10"/>
      <c r="AE507" s="47">
        <f t="shared" si="17"/>
        <v>1.9434655284999602</v>
      </c>
      <c r="AF507" s="1"/>
    </row>
    <row r="508" spans="1:32" ht="33.75">
      <c r="A508" s="11" t="s">
        <v>112</v>
      </c>
      <c r="B508" s="15" t="s">
        <v>91</v>
      </c>
      <c r="C508" s="15">
        <v>0</v>
      </c>
      <c r="D508" s="15">
        <v>902</v>
      </c>
      <c r="E508" s="15">
        <v>9502</v>
      </c>
      <c r="F508" s="16">
        <v>400</v>
      </c>
      <c r="G508" s="8"/>
      <c r="H508" s="2"/>
      <c r="I508" s="2"/>
      <c r="J508" s="2"/>
      <c r="K508" s="2"/>
      <c r="L508" s="8"/>
      <c r="M508" s="8"/>
      <c r="N508" s="8"/>
      <c r="O508" s="8"/>
      <c r="P508" s="8"/>
      <c r="Q508" s="8"/>
      <c r="R508" s="33"/>
      <c r="S508" s="8"/>
      <c r="T508" s="8"/>
      <c r="U508" s="8"/>
      <c r="V508" s="8"/>
      <c r="W508" s="8"/>
      <c r="X508" s="8"/>
      <c r="Y508" s="8"/>
      <c r="Z508" s="33">
        <f>Z509</f>
        <v>25514209.68</v>
      </c>
      <c r="AA508" s="33"/>
      <c r="AB508" s="33"/>
      <c r="AC508" s="33">
        <f>AC509</f>
        <v>495859.87</v>
      </c>
      <c r="AD508" s="10"/>
      <c r="AE508" s="47">
        <f t="shared" si="17"/>
        <v>1.9434655284999602</v>
      </c>
      <c r="AF508" s="1"/>
    </row>
    <row r="509" spans="1:32" ht="11.25">
      <c r="A509" s="13" t="s">
        <v>52</v>
      </c>
      <c r="B509" s="15" t="s">
        <v>91</v>
      </c>
      <c r="C509" s="15">
        <v>0</v>
      </c>
      <c r="D509" s="15">
        <v>902</v>
      </c>
      <c r="E509" s="15">
        <v>9502</v>
      </c>
      <c r="F509" s="16">
        <v>410</v>
      </c>
      <c r="G509" s="8"/>
      <c r="H509" s="2"/>
      <c r="I509" s="2"/>
      <c r="J509" s="2"/>
      <c r="K509" s="2"/>
      <c r="L509" s="8"/>
      <c r="M509" s="8"/>
      <c r="N509" s="8"/>
      <c r="O509" s="8"/>
      <c r="P509" s="8"/>
      <c r="Q509" s="8"/>
      <c r="R509" s="33"/>
      <c r="S509" s="8"/>
      <c r="T509" s="8"/>
      <c r="U509" s="8"/>
      <c r="V509" s="8"/>
      <c r="W509" s="8"/>
      <c r="X509" s="8"/>
      <c r="Y509" s="8"/>
      <c r="Z509" s="33">
        <f>Z510</f>
        <v>25514209.68</v>
      </c>
      <c r="AA509" s="33"/>
      <c r="AB509" s="33"/>
      <c r="AC509" s="33">
        <f>AC510</f>
        <v>495859.87</v>
      </c>
      <c r="AD509" s="10"/>
      <c r="AE509" s="47">
        <f t="shared" si="17"/>
        <v>1.9434655284999602</v>
      </c>
      <c r="AF509" s="1"/>
    </row>
    <row r="510" spans="1:32" ht="45">
      <c r="A510" s="13" t="s">
        <v>46</v>
      </c>
      <c r="B510" s="15" t="s">
        <v>91</v>
      </c>
      <c r="C510" s="15">
        <v>0</v>
      </c>
      <c r="D510" s="15">
        <v>902</v>
      </c>
      <c r="E510" s="15">
        <v>9502</v>
      </c>
      <c r="F510" s="16">
        <v>412</v>
      </c>
      <c r="G510" s="8"/>
      <c r="H510" s="2"/>
      <c r="I510" s="2"/>
      <c r="J510" s="2"/>
      <c r="K510" s="2"/>
      <c r="L510" s="8"/>
      <c r="M510" s="8"/>
      <c r="N510" s="8"/>
      <c r="O510" s="8"/>
      <c r="P510" s="8"/>
      <c r="Q510" s="8"/>
      <c r="R510" s="33"/>
      <c r="S510" s="8"/>
      <c r="T510" s="8"/>
      <c r="U510" s="8"/>
      <c r="V510" s="8">
        <v>25514209.58</v>
      </c>
      <c r="W510" s="8">
        <v>41779830.08</v>
      </c>
      <c r="X510" s="8">
        <v>-16265620.4</v>
      </c>
      <c r="Y510" s="8"/>
      <c r="Z510" s="33">
        <f>W510+X510</f>
        <v>25514209.68</v>
      </c>
      <c r="AA510" s="33"/>
      <c r="AB510" s="33"/>
      <c r="AC510" s="10">
        <v>495859.87</v>
      </c>
      <c r="AD510" s="10"/>
      <c r="AE510" s="47">
        <f t="shared" si="17"/>
        <v>1.9434655284999602</v>
      </c>
      <c r="AF510" s="1"/>
    </row>
    <row r="511" spans="1:32" ht="90">
      <c r="A511" s="13" t="s">
        <v>178</v>
      </c>
      <c r="B511" s="15" t="s">
        <v>91</v>
      </c>
      <c r="C511" s="15">
        <v>0</v>
      </c>
      <c r="D511" s="15">
        <v>902</v>
      </c>
      <c r="E511" s="15">
        <v>9503</v>
      </c>
      <c r="F511" s="16"/>
      <c r="G511" s="8"/>
      <c r="H511" s="2"/>
      <c r="I511" s="2"/>
      <c r="J511" s="2"/>
      <c r="K511" s="2"/>
      <c r="L511" s="8"/>
      <c r="M511" s="8"/>
      <c r="N511" s="8"/>
      <c r="O511" s="8"/>
      <c r="P511" s="8"/>
      <c r="Q511" s="8"/>
      <c r="R511" s="33"/>
      <c r="S511" s="8"/>
      <c r="T511" s="8"/>
      <c r="U511" s="8"/>
      <c r="V511" s="8"/>
      <c r="W511" s="8"/>
      <c r="X511" s="8"/>
      <c r="Y511" s="8"/>
      <c r="Z511" s="33">
        <f>Z512</f>
        <v>16265620.4</v>
      </c>
      <c r="AA511" s="33">
        <f>AA512</f>
        <v>0</v>
      </c>
      <c r="AB511" s="33">
        <f>AB512</f>
        <v>0</v>
      </c>
      <c r="AC511" s="33">
        <f>AC512</f>
        <v>13948449.87</v>
      </c>
      <c r="AD511" s="10"/>
      <c r="AE511" s="47">
        <f t="shared" si="17"/>
        <v>85.75418291453549</v>
      </c>
      <c r="AF511" s="1"/>
    </row>
    <row r="512" spans="1:32" ht="33.75">
      <c r="A512" s="11" t="s">
        <v>112</v>
      </c>
      <c r="B512" s="15" t="s">
        <v>91</v>
      </c>
      <c r="C512" s="15">
        <v>0</v>
      </c>
      <c r="D512" s="15">
        <v>902</v>
      </c>
      <c r="E512" s="15">
        <v>9503</v>
      </c>
      <c r="F512" s="16">
        <v>400</v>
      </c>
      <c r="G512" s="8"/>
      <c r="H512" s="2"/>
      <c r="I512" s="2"/>
      <c r="J512" s="2"/>
      <c r="K512" s="2"/>
      <c r="L512" s="8"/>
      <c r="M512" s="8"/>
      <c r="N512" s="8"/>
      <c r="O512" s="8"/>
      <c r="P512" s="8"/>
      <c r="Q512" s="8"/>
      <c r="R512" s="33"/>
      <c r="S512" s="8"/>
      <c r="T512" s="8"/>
      <c r="U512" s="8"/>
      <c r="V512" s="8"/>
      <c r="W512" s="8"/>
      <c r="X512" s="8"/>
      <c r="Y512" s="8"/>
      <c r="Z512" s="33">
        <f>Z513</f>
        <v>16265620.4</v>
      </c>
      <c r="AA512" s="33"/>
      <c r="AB512" s="33"/>
      <c r="AC512" s="33">
        <f>AC513</f>
        <v>13948449.87</v>
      </c>
      <c r="AD512" s="10"/>
      <c r="AE512" s="47">
        <f t="shared" si="17"/>
        <v>85.75418291453549</v>
      </c>
      <c r="AF512" s="1"/>
    </row>
    <row r="513" spans="1:32" ht="11.25">
      <c r="A513" s="13" t="s">
        <v>52</v>
      </c>
      <c r="B513" s="15" t="s">
        <v>91</v>
      </c>
      <c r="C513" s="15">
        <v>0</v>
      </c>
      <c r="D513" s="15">
        <v>902</v>
      </c>
      <c r="E513" s="15">
        <v>9503</v>
      </c>
      <c r="F513" s="16">
        <v>410</v>
      </c>
      <c r="G513" s="8"/>
      <c r="H513" s="2"/>
      <c r="I513" s="2"/>
      <c r="J513" s="2"/>
      <c r="K513" s="2"/>
      <c r="L513" s="8"/>
      <c r="M513" s="8"/>
      <c r="N513" s="8"/>
      <c r="O513" s="8"/>
      <c r="P513" s="8"/>
      <c r="Q513" s="8"/>
      <c r="R513" s="33"/>
      <c r="S513" s="8"/>
      <c r="T513" s="8"/>
      <c r="U513" s="8"/>
      <c r="V513" s="8"/>
      <c r="W513" s="8"/>
      <c r="X513" s="8"/>
      <c r="Y513" s="8"/>
      <c r="Z513" s="33">
        <f>Z514</f>
        <v>16265620.4</v>
      </c>
      <c r="AA513" s="33"/>
      <c r="AB513" s="33"/>
      <c r="AC513" s="33">
        <f>AC514</f>
        <v>13948449.87</v>
      </c>
      <c r="AD513" s="10"/>
      <c r="AE513" s="47">
        <f t="shared" si="17"/>
        <v>85.75418291453549</v>
      </c>
      <c r="AF513" s="1"/>
    </row>
    <row r="514" spans="1:32" ht="45">
      <c r="A514" s="13" t="s">
        <v>46</v>
      </c>
      <c r="B514" s="15" t="s">
        <v>91</v>
      </c>
      <c r="C514" s="15">
        <v>0</v>
      </c>
      <c r="D514" s="15">
        <v>902</v>
      </c>
      <c r="E514" s="15">
        <v>9503</v>
      </c>
      <c r="F514" s="16">
        <v>412</v>
      </c>
      <c r="G514" s="8"/>
      <c r="H514" s="2"/>
      <c r="I514" s="2"/>
      <c r="J514" s="2"/>
      <c r="K514" s="2"/>
      <c r="L514" s="8"/>
      <c r="M514" s="8"/>
      <c r="N514" s="8"/>
      <c r="O514" s="8"/>
      <c r="P514" s="8"/>
      <c r="Q514" s="8"/>
      <c r="R514" s="33"/>
      <c r="S514" s="8"/>
      <c r="T514" s="8">
        <v>16265620.4</v>
      </c>
      <c r="U514" s="8"/>
      <c r="V514" s="8"/>
      <c r="W514" s="8">
        <v>-16265620.4</v>
      </c>
      <c r="X514" s="8">
        <v>16265620.4</v>
      </c>
      <c r="Y514" s="8"/>
      <c r="Z514" s="33">
        <f>T514+W514+X514</f>
        <v>16265620.4</v>
      </c>
      <c r="AA514" s="33"/>
      <c r="AB514" s="33"/>
      <c r="AC514" s="10">
        <v>13948449.87</v>
      </c>
      <c r="AD514" s="10"/>
      <c r="AE514" s="47">
        <f t="shared" si="17"/>
        <v>85.75418291453549</v>
      </c>
      <c r="AF514" s="1"/>
    </row>
    <row r="515" spans="1:32" ht="56.25">
      <c r="A515" s="66" t="s">
        <v>188</v>
      </c>
      <c r="B515" s="15" t="s">
        <v>91</v>
      </c>
      <c r="C515" s="15">
        <v>0</v>
      </c>
      <c r="D515" s="15">
        <v>902</v>
      </c>
      <c r="E515" s="15">
        <v>9602</v>
      </c>
      <c r="F515" s="16"/>
      <c r="G515" s="8"/>
      <c r="H515" s="2"/>
      <c r="I515" s="2"/>
      <c r="J515" s="2"/>
      <c r="K515" s="2"/>
      <c r="L515" s="8"/>
      <c r="M515" s="8"/>
      <c r="N515" s="8"/>
      <c r="O515" s="8"/>
      <c r="P515" s="8"/>
      <c r="Q515" s="8"/>
      <c r="R515" s="33"/>
      <c r="S515" s="8"/>
      <c r="T515" s="8"/>
      <c r="U515" s="8"/>
      <c r="V515" s="8"/>
      <c r="W515" s="8"/>
      <c r="X515" s="8"/>
      <c r="Y515" s="8"/>
      <c r="Z515" s="33">
        <f>Z516</f>
        <v>12162887.48</v>
      </c>
      <c r="AA515" s="33">
        <f>AA516</f>
        <v>0</v>
      </c>
      <c r="AB515" s="33">
        <f>AB516</f>
        <v>0</v>
      </c>
      <c r="AC515" s="33">
        <f>AC516</f>
        <v>252269.09</v>
      </c>
      <c r="AD515" s="10"/>
      <c r="AE515" s="47">
        <f t="shared" si="17"/>
        <v>2.0740888248355316</v>
      </c>
      <c r="AF515" s="1"/>
    </row>
    <row r="516" spans="1:32" ht="33.75">
      <c r="A516" s="11" t="s">
        <v>112</v>
      </c>
      <c r="B516" s="15" t="s">
        <v>91</v>
      </c>
      <c r="C516" s="15">
        <v>0</v>
      </c>
      <c r="D516" s="15">
        <v>902</v>
      </c>
      <c r="E516" s="15">
        <v>9602</v>
      </c>
      <c r="F516" s="16">
        <v>400</v>
      </c>
      <c r="G516" s="8"/>
      <c r="H516" s="2"/>
      <c r="I516" s="2"/>
      <c r="J516" s="2"/>
      <c r="K516" s="2"/>
      <c r="L516" s="8"/>
      <c r="M516" s="8"/>
      <c r="N516" s="8"/>
      <c r="O516" s="8"/>
      <c r="P516" s="8"/>
      <c r="Q516" s="8"/>
      <c r="R516" s="33"/>
      <c r="S516" s="8"/>
      <c r="T516" s="8"/>
      <c r="U516" s="8"/>
      <c r="V516" s="8"/>
      <c r="W516" s="8"/>
      <c r="X516" s="8"/>
      <c r="Y516" s="8"/>
      <c r="Z516" s="33">
        <f>Z517</f>
        <v>12162887.48</v>
      </c>
      <c r="AA516" s="33"/>
      <c r="AB516" s="33"/>
      <c r="AC516" s="33">
        <f>AC517</f>
        <v>252269.09</v>
      </c>
      <c r="AD516" s="10"/>
      <c r="AE516" s="47">
        <f t="shared" si="17"/>
        <v>2.0740888248355316</v>
      </c>
      <c r="AF516" s="1"/>
    </row>
    <row r="517" spans="1:32" ht="11.25">
      <c r="A517" s="13" t="s">
        <v>52</v>
      </c>
      <c r="B517" s="15" t="s">
        <v>91</v>
      </c>
      <c r="C517" s="15">
        <v>0</v>
      </c>
      <c r="D517" s="15">
        <v>902</v>
      </c>
      <c r="E517" s="15">
        <v>9602</v>
      </c>
      <c r="F517" s="16">
        <v>410</v>
      </c>
      <c r="G517" s="8"/>
      <c r="H517" s="2"/>
      <c r="I517" s="2"/>
      <c r="J517" s="2"/>
      <c r="K517" s="2"/>
      <c r="L517" s="8"/>
      <c r="M517" s="8"/>
      <c r="N517" s="8"/>
      <c r="O517" s="8"/>
      <c r="P517" s="8"/>
      <c r="Q517" s="8"/>
      <c r="R517" s="33"/>
      <c r="S517" s="8"/>
      <c r="T517" s="8"/>
      <c r="U517" s="8"/>
      <c r="V517" s="8"/>
      <c r="W517" s="8"/>
      <c r="X517" s="8"/>
      <c r="Y517" s="8"/>
      <c r="Z517" s="33">
        <f>Z518</f>
        <v>12162887.48</v>
      </c>
      <c r="AA517" s="33"/>
      <c r="AB517" s="33"/>
      <c r="AC517" s="33">
        <f>AC518</f>
        <v>252269.09</v>
      </c>
      <c r="AD517" s="10"/>
      <c r="AE517" s="47">
        <f t="shared" si="17"/>
        <v>2.0740888248355316</v>
      </c>
      <c r="AF517" s="1"/>
    </row>
    <row r="518" spans="1:32" ht="45">
      <c r="A518" s="13" t="s">
        <v>46</v>
      </c>
      <c r="B518" s="15" t="s">
        <v>91</v>
      </c>
      <c r="C518" s="15">
        <v>0</v>
      </c>
      <c r="D518" s="15">
        <v>902</v>
      </c>
      <c r="E518" s="15">
        <v>9602</v>
      </c>
      <c r="F518" s="16">
        <v>412</v>
      </c>
      <c r="G518" s="8"/>
      <c r="H518" s="2"/>
      <c r="I518" s="2"/>
      <c r="J518" s="2"/>
      <c r="K518" s="2"/>
      <c r="L518" s="8"/>
      <c r="M518" s="8"/>
      <c r="N518" s="8"/>
      <c r="O518" s="8"/>
      <c r="P518" s="8"/>
      <c r="Q518" s="8"/>
      <c r="R518" s="33"/>
      <c r="S518" s="8"/>
      <c r="T518" s="8"/>
      <c r="U518" s="8"/>
      <c r="V518" s="8">
        <v>3283010</v>
      </c>
      <c r="W518" s="8">
        <v>8879877.48</v>
      </c>
      <c r="X518" s="8"/>
      <c r="Y518" s="8"/>
      <c r="Z518" s="33">
        <f>V518+W518</f>
        <v>12162887.48</v>
      </c>
      <c r="AA518" s="33"/>
      <c r="AB518" s="33"/>
      <c r="AC518" s="10">
        <v>252269.09</v>
      </c>
      <c r="AD518" s="10"/>
      <c r="AE518" s="47">
        <f t="shared" si="17"/>
        <v>2.0740888248355316</v>
      </c>
      <c r="AF518" s="1"/>
    </row>
    <row r="519" spans="1:32" ht="56.25">
      <c r="A519" s="13" t="s">
        <v>120</v>
      </c>
      <c r="B519" s="15" t="s">
        <v>91</v>
      </c>
      <c r="C519" s="15">
        <v>0</v>
      </c>
      <c r="D519" s="15">
        <v>902</v>
      </c>
      <c r="E519" s="15">
        <v>9603</v>
      </c>
      <c r="F519" s="16"/>
      <c r="G519" s="8"/>
      <c r="H519" s="2"/>
      <c r="I519" s="2"/>
      <c r="J519" s="2"/>
      <c r="K519" s="2"/>
      <c r="L519" s="8"/>
      <c r="M519" s="8"/>
      <c r="N519" s="8"/>
      <c r="O519" s="8"/>
      <c r="P519" s="8"/>
      <c r="Q519" s="8"/>
      <c r="R519" s="33"/>
      <c r="S519" s="8"/>
      <c r="T519" s="8"/>
      <c r="U519" s="8"/>
      <c r="V519" s="8"/>
      <c r="W519" s="8"/>
      <c r="X519" s="8"/>
      <c r="Y519" s="8"/>
      <c r="Z519" s="33">
        <f>Z520</f>
        <v>5369948.140000001</v>
      </c>
      <c r="AA519" s="33">
        <f>AA520</f>
        <v>0</v>
      </c>
      <c r="AB519" s="33">
        <f>AB520</f>
        <v>0</v>
      </c>
      <c r="AC519" s="33">
        <f>AC520</f>
        <v>4604955.13</v>
      </c>
      <c r="AD519" s="10"/>
      <c r="AE519" s="47">
        <f t="shared" si="17"/>
        <v>85.75418253480562</v>
      </c>
      <c r="AF519" s="1"/>
    </row>
    <row r="520" spans="1:32" ht="33.75">
      <c r="A520" s="11" t="s">
        <v>112</v>
      </c>
      <c r="B520" s="15" t="s">
        <v>91</v>
      </c>
      <c r="C520" s="15">
        <v>0</v>
      </c>
      <c r="D520" s="15">
        <v>902</v>
      </c>
      <c r="E520" s="15">
        <v>9603</v>
      </c>
      <c r="F520" s="16">
        <v>400</v>
      </c>
      <c r="G520" s="8"/>
      <c r="H520" s="2"/>
      <c r="I520" s="2"/>
      <c r="J520" s="2"/>
      <c r="K520" s="2"/>
      <c r="L520" s="8"/>
      <c r="M520" s="8"/>
      <c r="N520" s="8"/>
      <c r="O520" s="8"/>
      <c r="P520" s="8"/>
      <c r="Q520" s="8"/>
      <c r="R520" s="33"/>
      <c r="S520" s="8"/>
      <c r="T520" s="8"/>
      <c r="U520" s="8"/>
      <c r="V520" s="8"/>
      <c r="W520" s="8"/>
      <c r="X520" s="8"/>
      <c r="Y520" s="8"/>
      <c r="Z520" s="33">
        <f>Z521</f>
        <v>5369948.140000001</v>
      </c>
      <c r="AA520" s="33"/>
      <c r="AB520" s="33"/>
      <c r="AC520" s="33">
        <f>AC521</f>
        <v>4604955.13</v>
      </c>
      <c r="AD520" s="10"/>
      <c r="AE520" s="47">
        <f t="shared" si="17"/>
        <v>85.75418253480562</v>
      </c>
      <c r="AF520" s="1"/>
    </row>
    <row r="521" spans="1:32" ht="11.25">
      <c r="A521" s="13" t="s">
        <v>52</v>
      </c>
      <c r="B521" s="15" t="s">
        <v>91</v>
      </c>
      <c r="C521" s="15">
        <v>0</v>
      </c>
      <c r="D521" s="15">
        <v>902</v>
      </c>
      <c r="E521" s="15">
        <v>9603</v>
      </c>
      <c r="F521" s="16">
        <v>410</v>
      </c>
      <c r="G521" s="8"/>
      <c r="H521" s="2"/>
      <c r="I521" s="2"/>
      <c r="J521" s="2"/>
      <c r="K521" s="2"/>
      <c r="L521" s="8"/>
      <c r="M521" s="8"/>
      <c r="N521" s="8"/>
      <c r="O521" s="8"/>
      <c r="P521" s="8"/>
      <c r="Q521" s="8"/>
      <c r="R521" s="33"/>
      <c r="S521" s="8"/>
      <c r="T521" s="8"/>
      <c r="U521" s="8"/>
      <c r="V521" s="8"/>
      <c r="W521" s="8"/>
      <c r="X521" s="8"/>
      <c r="Y521" s="8"/>
      <c r="Z521" s="33">
        <f>Z522</f>
        <v>5369948.140000001</v>
      </c>
      <c r="AA521" s="33"/>
      <c r="AB521" s="33"/>
      <c r="AC521" s="33">
        <f>AC522</f>
        <v>4604955.13</v>
      </c>
      <c r="AD521" s="10"/>
      <c r="AE521" s="47">
        <f t="shared" si="17"/>
        <v>85.75418253480562</v>
      </c>
      <c r="AF521" s="1"/>
    </row>
    <row r="522" spans="1:32" ht="45">
      <c r="A522" s="13" t="s">
        <v>46</v>
      </c>
      <c r="B522" s="15" t="s">
        <v>91</v>
      </c>
      <c r="C522" s="15">
        <v>0</v>
      </c>
      <c r="D522" s="15">
        <v>902</v>
      </c>
      <c r="E522" s="15">
        <v>9603</v>
      </c>
      <c r="F522" s="16">
        <v>412</v>
      </c>
      <c r="G522" s="8"/>
      <c r="H522" s="2"/>
      <c r="I522" s="2"/>
      <c r="J522" s="2"/>
      <c r="K522" s="2"/>
      <c r="L522" s="8"/>
      <c r="M522" s="8"/>
      <c r="N522" s="8"/>
      <c r="O522" s="8"/>
      <c r="P522" s="8"/>
      <c r="Q522" s="8"/>
      <c r="R522" s="33"/>
      <c r="S522" s="8"/>
      <c r="T522" s="8">
        <v>6297186.79</v>
      </c>
      <c r="U522" s="8"/>
      <c r="V522" s="8">
        <v>917229.83</v>
      </c>
      <c r="W522" s="8">
        <v>-1844468.48</v>
      </c>
      <c r="X522" s="8"/>
      <c r="Y522" s="8"/>
      <c r="Z522" s="33">
        <f>T522+V522+W522</f>
        <v>5369948.140000001</v>
      </c>
      <c r="AA522" s="33"/>
      <c r="AB522" s="33"/>
      <c r="AC522" s="10">
        <v>4604955.13</v>
      </c>
      <c r="AD522" s="10"/>
      <c r="AE522" s="47">
        <f t="shared" si="17"/>
        <v>85.75418253480562</v>
      </c>
      <c r="AF522" s="1"/>
    </row>
    <row r="523" spans="1:32" s="42" customFormat="1" ht="31.5">
      <c r="A523" s="18" t="s">
        <v>99</v>
      </c>
      <c r="B523" s="19">
        <v>10</v>
      </c>
      <c r="C523" s="19"/>
      <c r="D523" s="19"/>
      <c r="E523" s="19"/>
      <c r="F523" s="20"/>
      <c r="G523" s="21">
        <f>G524</f>
        <v>193320</v>
      </c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47">
        <f>R524</f>
        <v>631215</v>
      </c>
      <c r="S523" s="21"/>
      <c r="T523" s="21"/>
      <c r="U523" s="21"/>
      <c r="V523" s="21"/>
      <c r="W523" s="21"/>
      <c r="X523" s="21"/>
      <c r="Y523" s="21"/>
      <c r="Z523" s="47">
        <f>Z524</f>
        <v>512215</v>
      </c>
      <c r="AA523" s="47"/>
      <c r="AB523" s="47"/>
      <c r="AC523" s="10"/>
      <c r="AD523" s="10"/>
      <c r="AE523" s="78">
        <f aca="true" t="shared" si="23" ref="AE523:AE587">AC523/Z523*100</f>
        <v>0</v>
      </c>
      <c r="AF523" s="1"/>
    </row>
    <row r="524" spans="1:32" s="42" customFormat="1" ht="11.25">
      <c r="A524" s="18" t="s">
        <v>48</v>
      </c>
      <c r="B524" s="19">
        <v>10</v>
      </c>
      <c r="C524" s="19">
        <v>0</v>
      </c>
      <c r="D524" s="19">
        <v>902</v>
      </c>
      <c r="E524" s="19"/>
      <c r="F524" s="20"/>
      <c r="G524" s="21">
        <f>G525</f>
        <v>193320</v>
      </c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47">
        <f>R525</f>
        <v>631215</v>
      </c>
      <c r="S524" s="21"/>
      <c r="T524" s="21"/>
      <c r="U524" s="21"/>
      <c r="V524" s="21"/>
      <c r="W524" s="21"/>
      <c r="X524" s="21"/>
      <c r="Y524" s="21"/>
      <c r="Z524" s="47">
        <f>Z525</f>
        <v>512215</v>
      </c>
      <c r="AA524" s="47"/>
      <c r="AB524" s="47"/>
      <c r="AC524" s="10"/>
      <c r="AD524" s="10"/>
      <c r="AE524" s="78">
        <f t="shared" si="23"/>
        <v>0</v>
      </c>
      <c r="AF524" s="1"/>
    </row>
    <row r="525" spans="1:32" ht="11.25">
      <c r="A525" s="3" t="s">
        <v>102</v>
      </c>
      <c r="B525" s="15">
        <v>10</v>
      </c>
      <c r="C525" s="15">
        <v>0</v>
      </c>
      <c r="D525" s="15">
        <v>902</v>
      </c>
      <c r="E525" s="15">
        <v>1286</v>
      </c>
      <c r="F525" s="16"/>
      <c r="G525" s="8">
        <f>G526</f>
        <v>193320</v>
      </c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33">
        <f>R526</f>
        <v>631215</v>
      </c>
      <c r="S525" s="8"/>
      <c r="T525" s="8"/>
      <c r="U525" s="8"/>
      <c r="V525" s="8"/>
      <c r="W525" s="8"/>
      <c r="X525" s="8"/>
      <c r="Y525" s="8"/>
      <c r="Z525" s="33">
        <f>Z526</f>
        <v>512215</v>
      </c>
      <c r="AA525" s="33"/>
      <c r="AB525" s="33"/>
      <c r="AC525" s="10"/>
      <c r="AD525" s="10"/>
      <c r="AE525" s="78">
        <f t="shared" si="23"/>
        <v>0</v>
      </c>
      <c r="AF525" s="1"/>
    </row>
    <row r="526" spans="1:32" ht="22.5">
      <c r="A526" s="3" t="s">
        <v>34</v>
      </c>
      <c r="B526" s="15">
        <v>10</v>
      </c>
      <c r="C526" s="15">
        <v>0</v>
      </c>
      <c r="D526" s="15">
        <v>902</v>
      </c>
      <c r="E526" s="15">
        <v>1286</v>
      </c>
      <c r="F526" s="16">
        <v>300</v>
      </c>
      <c r="G526" s="8">
        <f>G527</f>
        <v>193320</v>
      </c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33">
        <f>R527</f>
        <v>631215</v>
      </c>
      <c r="S526" s="8"/>
      <c r="T526" s="8"/>
      <c r="U526" s="8"/>
      <c r="V526" s="8"/>
      <c r="W526" s="8"/>
      <c r="X526" s="8"/>
      <c r="Y526" s="8"/>
      <c r="Z526" s="33">
        <f>Z527</f>
        <v>512215</v>
      </c>
      <c r="AA526" s="33"/>
      <c r="AB526" s="33"/>
      <c r="AC526" s="10"/>
      <c r="AD526" s="10"/>
      <c r="AE526" s="78">
        <f t="shared" si="23"/>
        <v>0</v>
      </c>
      <c r="AF526" s="1"/>
    </row>
    <row r="527" spans="1:32" ht="35.25" customHeight="1">
      <c r="A527" s="3" t="s">
        <v>100</v>
      </c>
      <c r="B527" s="15">
        <v>10</v>
      </c>
      <c r="C527" s="15">
        <v>0</v>
      </c>
      <c r="D527" s="15">
        <v>902</v>
      </c>
      <c r="E527" s="15">
        <v>1286</v>
      </c>
      <c r="F527" s="16">
        <v>320</v>
      </c>
      <c r="G527" s="8">
        <f>G528</f>
        <v>193320</v>
      </c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33">
        <f>R528</f>
        <v>631215</v>
      </c>
      <c r="S527" s="8"/>
      <c r="T527" s="8"/>
      <c r="U527" s="8"/>
      <c r="V527" s="8"/>
      <c r="W527" s="8"/>
      <c r="X527" s="8"/>
      <c r="Y527" s="8"/>
      <c r="Z527" s="33">
        <f>Z528</f>
        <v>512215</v>
      </c>
      <c r="AA527" s="33"/>
      <c r="AB527" s="33"/>
      <c r="AC527" s="10"/>
      <c r="AD527" s="10"/>
      <c r="AE527" s="78">
        <f t="shared" si="23"/>
        <v>0</v>
      </c>
      <c r="AF527" s="1"/>
    </row>
    <row r="528" spans="1:32" ht="11.25">
      <c r="A528" s="3" t="s">
        <v>101</v>
      </c>
      <c r="B528" s="15">
        <v>10</v>
      </c>
      <c r="C528" s="15">
        <v>0</v>
      </c>
      <c r="D528" s="15">
        <v>902</v>
      </c>
      <c r="E528" s="15">
        <v>1286</v>
      </c>
      <c r="F528" s="16">
        <v>322</v>
      </c>
      <c r="G528" s="8">
        <v>193320</v>
      </c>
      <c r="H528" s="2">
        <v>193320</v>
      </c>
      <c r="I528" s="2"/>
      <c r="J528" s="2"/>
      <c r="K528" s="2"/>
      <c r="L528" s="2"/>
      <c r="M528" s="2"/>
      <c r="N528" s="2"/>
      <c r="O528" s="2"/>
      <c r="P528" s="2"/>
      <c r="Q528" s="2">
        <v>900</v>
      </c>
      <c r="R528" s="33">
        <v>631215</v>
      </c>
      <c r="S528" s="8"/>
      <c r="T528" s="8"/>
      <c r="U528" s="8"/>
      <c r="V528" s="8"/>
      <c r="W528" s="8"/>
      <c r="X528" s="8">
        <v>-119000</v>
      </c>
      <c r="Y528" s="8"/>
      <c r="Z528" s="33">
        <f>R528+S528+X528</f>
        <v>512215</v>
      </c>
      <c r="AA528" s="33"/>
      <c r="AB528" s="33"/>
      <c r="AC528" s="10"/>
      <c r="AD528" s="10"/>
      <c r="AE528" s="78">
        <f t="shared" si="23"/>
        <v>0</v>
      </c>
      <c r="AF528" s="1"/>
    </row>
    <row r="529" spans="1:32" ht="21">
      <c r="A529" s="30" t="s">
        <v>140</v>
      </c>
      <c r="B529" s="19">
        <v>11</v>
      </c>
      <c r="C529" s="15"/>
      <c r="D529" s="15"/>
      <c r="E529" s="15"/>
      <c r="F529" s="16"/>
      <c r="G529" s="8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47">
        <f>R530</f>
        <v>100000</v>
      </c>
      <c r="S529" s="8"/>
      <c r="T529" s="8"/>
      <c r="U529" s="8"/>
      <c r="V529" s="8"/>
      <c r="W529" s="8"/>
      <c r="X529" s="8"/>
      <c r="Y529" s="8"/>
      <c r="Z529" s="47">
        <f>Z530</f>
        <v>100000</v>
      </c>
      <c r="AA529" s="47">
        <f aca="true" t="shared" si="24" ref="AA529:AC531">AA530</f>
        <v>0</v>
      </c>
      <c r="AB529" s="47">
        <f t="shared" si="24"/>
        <v>0</v>
      </c>
      <c r="AC529" s="47">
        <f t="shared" si="24"/>
        <v>16000</v>
      </c>
      <c r="AD529" s="47"/>
      <c r="AE529" s="47">
        <f t="shared" si="23"/>
        <v>16</v>
      </c>
      <c r="AF529" s="1"/>
    </row>
    <row r="530" spans="1:32" ht="11.25">
      <c r="A530" s="30" t="s">
        <v>48</v>
      </c>
      <c r="B530" s="19">
        <v>11</v>
      </c>
      <c r="C530" s="19">
        <v>0</v>
      </c>
      <c r="D530" s="19">
        <v>902</v>
      </c>
      <c r="E530" s="19"/>
      <c r="F530" s="20"/>
      <c r="G530" s="21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47">
        <f>R531</f>
        <v>100000</v>
      </c>
      <c r="S530" s="8"/>
      <c r="T530" s="8"/>
      <c r="U530" s="8"/>
      <c r="V530" s="8"/>
      <c r="W530" s="8"/>
      <c r="X530" s="8"/>
      <c r="Y530" s="8"/>
      <c r="Z530" s="47">
        <f>Z531</f>
        <v>100000</v>
      </c>
      <c r="AA530" s="47">
        <f t="shared" si="24"/>
        <v>0</v>
      </c>
      <c r="AB530" s="47">
        <f t="shared" si="24"/>
        <v>0</v>
      </c>
      <c r="AC530" s="47">
        <f t="shared" si="24"/>
        <v>16000</v>
      </c>
      <c r="AD530" s="47"/>
      <c r="AE530" s="47">
        <f t="shared" si="23"/>
        <v>16</v>
      </c>
      <c r="AF530" s="1"/>
    </row>
    <row r="531" spans="1:32" ht="11.25">
      <c r="A531" s="13" t="s">
        <v>126</v>
      </c>
      <c r="B531" s="15">
        <v>11</v>
      </c>
      <c r="C531" s="15">
        <v>0</v>
      </c>
      <c r="D531" s="15">
        <v>902</v>
      </c>
      <c r="E531" s="15">
        <v>1277</v>
      </c>
      <c r="F531" s="16"/>
      <c r="G531" s="8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33">
        <f>R532</f>
        <v>100000</v>
      </c>
      <c r="S531" s="8"/>
      <c r="T531" s="8"/>
      <c r="U531" s="8"/>
      <c r="V531" s="8"/>
      <c r="W531" s="8"/>
      <c r="X531" s="8"/>
      <c r="Y531" s="8"/>
      <c r="Z531" s="33">
        <f>Z532</f>
        <v>100000</v>
      </c>
      <c r="AA531" s="33">
        <f t="shared" si="24"/>
        <v>0</v>
      </c>
      <c r="AB531" s="33">
        <f t="shared" si="24"/>
        <v>0</v>
      </c>
      <c r="AC531" s="33">
        <f t="shared" si="24"/>
        <v>16000</v>
      </c>
      <c r="AD531" s="33"/>
      <c r="AE531" s="47">
        <f t="shared" si="23"/>
        <v>16</v>
      </c>
      <c r="AF531" s="1"/>
    </row>
    <row r="532" spans="1:32" ht="22.5">
      <c r="A532" s="3" t="s">
        <v>17</v>
      </c>
      <c r="B532" s="15">
        <v>11</v>
      </c>
      <c r="C532" s="15">
        <v>0</v>
      </c>
      <c r="D532" s="15">
        <v>902</v>
      </c>
      <c r="E532" s="15">
        <v>1277</v>
      </c>
      <c r="F532" s="16">
        <v>200</v>
      </c>
      <c r="G532" s="8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33">
        <f>R533</f>
        <v>100000</v>
      </c>
      <c r="S532" s="8"/>
      <c r="T532" s="8"/>
      <c r="U532" s="8"/>
      <c r="V532" s="8"/>
      <c r="W532" s="8"/>
      <c r="X532" s="8"/>
      <c r="Y532" s="8"/>
      <c r="Z532" s="33">
        <f>Z533+Z534</f>
        <v>100000</v>
      </c>
      <c r="AA532" s="33"/>
      <c r="AB532" s="33"/>
      <c r="AC532" s="33">
        <f>AC533+AC534</f>
        <v>16000</v>
      </c>
      <c r="AD532" s="33"/>
      <c r="AE532" s="47">
        <f t="shared" si="23"/>
        <v>16</v>
      </c>
      <c r="AF532" s="1"/>
    </row>
    <row r="533" spans="1:32" ht="33.75">
      <c r="A533" s="3" t="s">
        <v>19</v>
      </c>
      <c r="B533" s="15">
        <v>11</v>
      </c>
      <c r="C533" s="15">
        <v>0</v>
      </c>
      <c r="D533" s="15">
        <v>902</v>
      </c>
      <c r="E533" s="15">
        <v>1277</v>
      </c>
      <c r="F533" s="16">
        <v>240</v>
      </c>
      <c r="G533" s="8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33">
        <v>100000</v>
      </c>
      <c r="S533" s="8"/>
      <c r="T533" s="8"/>
      <c r="U533" s="8">
        <v>-100000</v>
      </c>
      <c r="V533" s="8"/>
      <c r="W533" s="8"/>
      <c r="X533" s="8"/>
      <c r="Y533" s="8"/>
      <c r="Z533" s="56">
        <f>R533+S533+U533</f>
        <v>0</v>
      </c>
      <c r="AA533" s="33"/>
      <c r="AB533" s="33"/>
      <c r="AC533" s="10"/>
      <c r="AD533" s="10"/>
      <c r="AE533" s="47" t="s">
        <v>187</v>
      </c>
      <c r="AF533" s="1"/>
    </row>
    <row r="534" spans="1:32" ht="22.5">
      <c r="A534" s="13" t="s">
        <v>179</v>
      </c>
      <c r="B534" s="15">
        <v>11</v>
      </c>
      <c r="C534" s="15">
        <v>0</v>
      </c>
      <c r="D534" s="15">
        <v>902</v>
      </c>
      <c r="E534" s="15">
        <v>1277</v>
      </c>
      <c r="F534" s="16">
        <v>244</v>
      </c>
      <c r="G534" s="8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33"/>
      <c r="S534" s="8"/>
      <c r="T534" s="8"/>
      <c r="U534" s="8">
        <v>100000</v>
      </c>
      <c r="V534" s="8"/>
      <c r="W534" s="8"/>
      <c r="X534" s="8"/>
      <c r="Y534" s="8"/>
      <c r="Z534" s="33">
        <f>U534</f>
        <v>100000</v>
      </c>
      <c r="AA534" s="33"/>
      <c r="AB534" s="33"/>
      <c r="AC534" s="63">
        <v>16000</v>
      </c>
      <c r="AD534" s="10"/>
      <c r="AE534" s="47">
        <f t="shared" si="23"/>
        <v>16</v>
      </c>
      <c r="AF534" s="1"/>
    </row>
    <row r="535" spans="1:32" ht="21" hidden="1">
      <c r="A535" s="18" t="s">
        <v>60</v>
      </c>
      <c r="B535" s="15"/>
      <c r="C535" s="15"/>
      <c r="D535" s="15"/>
      <c r="E535" s="15"/>
      <c r="F535" s="16"/>
      <c r="G535" s="8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33"/>
      <c r="S535" s="8"/>
      <c r="T535" s="8"/>
      <c r="U535" s="8"/>
      <c r="V535" s="8"/>
      <c r="W535" s="8"/>
      <c r="X535" s="8"/>
      <c r="Y535" s="8"/>
      <c r="Z535" s="33"/>
      <c r="AA535" s="33"/>
      <c r="AB535" s="33"/>
      <c r="AC535" s="63"/>
      <c r="AD535" s="10"/>
      <c r="AE535" s="47" t="e">
        <f t="shared" si="23"/>
        <v>#DIV/0!</v>
      </c>
      <c r="AF535" s="1"/>
    </row>
    <row r="536" spans="1:32" ht="33.75" hidden="1">
      <c r="A536" s="13" t="s">
        <v>80</v>
      </c>
      <c r="B536" s="15"/>
      <c r="C536" s="15"/>
      <c r="D536" s="15"/>
      <c r="E536" s="15"/>
      <c r="F536" s="16"/>
      <c r="G536" s="8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33"/>
      <c r="S536" s="8"/>
      <c r="T536" s="8"/>
      <c r="U536" s="8"/>
      <c r="V536" s="8"/>
      <c r="W536" s="8"/>
      <c r="X536" s="8"/>
      <c r="Y536" s="8"/>
      <c r="Z536" s="33"/>
      <c r="AA536" s="33"/>
      <c r="AB536" s="33"/>
      <c r="AC536" s="63"/>
      <c r="AD536" s="10"/>
      <c r="AE536" s="47" t="e">
        <f t="shared" si="23"/>
        <v>#DIV/0!</v>
      </c>
      <c r="AF536" s="1"/>
    </row>
    <row r="537" spans="1:32" ht="11.25" hidden="1">
      <c r="A537" s="13" t="s">
        <v>57</v>
      </c>
      <c r="B537" s="15"/>
      <c r="C537" s="15"/>
      <c r="D537" s="15"/>
      <c r="E537" s="15"/>
      <c r="F537" s="16"/>
      <c r="G537" s="8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33"/>
      <c r="S537" s="8"/>
      <c r="T537" s="8"/>
      <c r="U537" s="8"/>
      <c r="V537" s="8"/>
      <c r="W537" s="8"/>
      <c r="X537" s="8"/>
      <c r="Y537" s="8"/>
      <c r="Z537" s="33"/>
      <c r="AA537" s="33"/>
      <c r="AB537" s="33"/>
      <c r="AC537" s="63"/>
      <c r="AD537" s="10"/>
      <c r="AE537" s="47" t="e">
        <f t="shared" si="23"/>
        <v>#DIV/0!</v>
      </c>
      <c r="AF537" s="1"/>
    </row>
    <row r="538" spans="1:32" ht="22.5" hidden="1">
      <c r="A538" s="13" t="s">
        <v>106</v>
      </c>
      <c r="B538" s="15"/>
      <c r="C538" s="15"/>
      <c r="D538" s="15"/>
      <c r="E538" s="15"/>
      <c r="F538" s="16"/>
      <c r="G538" s="8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33"/>
      <c r="S538" s="8"/>
      <c r="T538" s="8"/>
      <c r="U538" s="8"/>
      <c r="V538" s="8"/>
      <c r="W538" s="8"/>
      <c r="X538" s="8"/>
      <c r="Y538" s="8"/>
      <c r="Z538" s="33"/>
      <c r="AA538" s="33"/>
      <c r="AB538" s="33"/>
      <c r="AC538" s="63"/>
      <c r="AD538" s="10"/>
      <c r="AE538" s="47" t="e">
        <f t="shared" si="23"/>
        <v>#DIV/0!</v>
      </c>
      <c r="AF538" s="1"/>
    </row>
    <row r="539" spans="1:32" ht="33.75" customHeight="1">
      <c r="A539" s="80" t="s">
        <v>189</v>
      </c>
      <c r="B539" s="19">
        <v>13</v>
      </c>
      <c r="C539" s="19">
        <v>0</v>
      </c>
      <c r="D539" s="19"/>
      <c r="E539" s="15"/>
      <c r="F539" s="16"/>
      <c r="G539" s="8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33"/>
      <c r="S539" s="8"/>
      <c r="T539" s="8"/>
      <c r="U539" s="8"/>
      <c r="V539" s="8"/>
      <c r="W539" s="8"/>
      <c r="X539" s="8"/>
      <c r="Y539" s="8"/>
      <c r="Z539" s="47">
        <f>Z540</f>
        <v>85127.97</v>
      </c>
      <c r="AA539" s="33"/>
      <c r="AB539" s="33"/>
      <c r="AC539" s="10"/>
      <c r="AD539" s="10"/>
      <c r="AE539" s="78">
        <f t="shared" si="23"/>
        <v>0</v>
      </c>
      <c r="AF539" s="1"/>
    </row>
    <row r="540" spans="1:32" ht="33.75" customHeight="1">
      <c r="A540" s="18" t="s">
        <v>48</v>
      </c>
      <c r="B540" s="19">
        <v>13</v>
      </c>
      <c r="C540" s="19">
        <v>0</v>
      </c>
      <c r="D540" s="19">
        <v>902</v>
      </c>
      <c r="E540" s="15"/>
      <c r="F540" s="16"/>
      <c r="G540" s="8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33"/>
      <c r="S540" s="8"/>
      <c r="T540" s="8"/>
      <c r="U540" s="8"/>
      <c r="V540" s="8"/>
      <c r="W540" s="8"/>
      <c r="X540" s="8"/>
      <c r="Y540" s="8"/>
      <c r="Z540" s="47">
        <f>Z541</f>
        <v>85127.97</v>
      </c>
      <c r="AA540" s="33"/>
      <c r="AB540" s="33"/>
      <c r="AC540" s="10"/>
      <c r="AD540" s="10"/>
      <c r="AE540" s="78"/>
      <c r="AF540" s="1"/>
    </row>
    <row r="541" spans="1:32" ht="22.5">
      <c r="A541" s="3" t="s">
        <v>17</v>
      </c>
      <c r="B541" s="15">
        <v>13</v>
      </c>
      <c r="C541" s="15">
        <v>0</v>
      </c>
      <c r="D541" s="15">
        <v>902</v>
      </c>
      <c r="E541" s="15">
        <v>1206</v>
      </c>
      <c r="F541" s="16">
        <v>200</v>
      </c>
      <c r="G541" s="8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33"/>
      <c r="S541" s="8"/>
      <c r="T541" s="8"/>
      <c r="U541" s="8"/>
      <c r="V541" s="8"/>
      <c r="W541" s="8"/>
      <c r="X541" s="8"/>
      <c r="Y541" s="8"/>
      <c r="Z541" s="33">
        <f>Z542</f>
        <v>85127.97</v>
      </c>
      <c r="AA541" s="33"/>
      <c r="AB541" s="33"/>
      <c r="AC541" s="10"/>
      <c r="AD541" s="10"/>
      <c r="AE541" s="78">
        <f t="shared" si="23"/>
        <v>0</v>
      </c>
      <c r="AF541" s="1"/>
    </row>
    <row r="542" spans="1:32" ht="22.5">
      <c r="A542" s="13" t="s">
        <v>179</v>
      </c>
      <c r="B542" s="15">
        <v>13</v>
      </c>
      <c r="C542" s="15">
        <v>0</v>
      </c>
      <c r="D542" s="15">
        <v>902</v>
      </c>
      <c r="E542" s="15">
        <v>1206</v>
      </c>
      <c r="F542" s="16">
        <v>244</v>
      </c>
      <c r="G542" s="8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33"/>
      <c r="S542" s="8"/>
      <c r="T542" s="8"/>
      <c r="U542" s="8"/>
      <c r="V542" s="8">
        <v>85127.97</v>
      </c>
      <c r="W542" s="8"/>
      <c r="X542" s="8"/>
      <c r="Y542" s="8"/>
      <c r="Z542" s="33">
        <f>V542</f>
        <v>85127.97</v>
      </c>
      <c r="AA542" s="33"/>
      <c r="AB542" s="33"/>
      <c r="AC542" s="10"/>
      <c r="AD542" s="10"/>
      <c r="AE542" s="78">
        <f t="shared" si="23"/>
        <v>0</v>
      </c>
      <c r="AF542" s="1"/>
    </row>
    <row r="543" spans="1:32" s="42" customFormat="1" ht="52.5">
      <c r="A543" s="35" t="s">
        <v>143</v>
      </c>
      <c r="B543" s="19">
        <v>15</v>
      </c>
      <c r="C543" s="19"/>
      <c r="D543" s="36"/>
      <c r="E543" s="19"/>
      <c r="F543" s="16" t="s">
        <v>187</v>
      </c>
      <c r="G543" s="21">
        <f>G544</f>
        <v>999359.28</v>
      </c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47">
        <f>R544</f>
        <v>724075.76</v>
      </c>
      <c r="S543" s="21"/>
      <c r="T543" s="21"/>
      <c r="U543" s="21"/>
      <c r="V543" s="21"/>
      <c r="W543" s="21"/>
      <c r="X543" s="21"/>
      <c r="Y543" s="21"/>
      <c r="Z543" s="47">
        <f>Z544</f>
        <v>724075.76</v>
      </c>
      <c r="AA543" s="47">
        <f aca="true" t="shared" si="25" ref="AA543:AC545">AA544</f>
        <v>0</v>
      </c>
      <c r="AB543" s="47">
        <f t="shared" si="25"/>
        <v>0</v>
      </c>
      <c r="AC543" s="47">
        <f t="shared" si="25"/>
        <v>534166.6</v>
      </c>
      <c r="AD543" s="47"/>
      <c r="AE543" s="47">
        <f t="shared" si="23"/>
        <v>73.77219753910833</v>
      </c>
      <c r="AF543" s="1"/>
    </row>
    <row r="544" spans="1:32" s="42" customFormat="1" ht="21">
      <c r="A544" s="18" t="s">
        <v>60</v>
      </c>
      <c r="B544" s="19">
        <v>15</v>
      </c>
      <c r="C544" s="19">
        <v>0</v>
      </c>
      <c r="D544" s="36">
        <v>921</v>
      </c>
      <c r="E544" s="19"/>
      <c r="F544" s="20"/>
      <c r="G544" s="21">
        <f>G545</f>
        <v>999359.28</v>
      </c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47">
        <f>R545</f>
        <v>724075.76</v>
      </c>
      <c r="S544" s="21"/>
      <c r="T544" s="21"/>
      <c r="U544" s="21"/>
      <c r="V544" s="21"/>
      <c r="W544" s="21"/>
      <c r="X544" s="21"/>
      <c r="Y544" s="21"/>
      <c r="Z544" s="47">
        <f>Z545</f>
        <v>724075.76</v>
      </c>
      <c r="AA544" s="47">
        <f t="shared" si="25"/>
        <v>0</v>
      </c>
      <c r="AB544" s="47">
        <f t="shared" si="25"/>
        <v>0</v>
      </c>
      <c r="AC544" s="47">
        <f t="shared" si="25"/>
        <v>534166.6</v>
      </c>
      <c r="AD544" s="47">
        <f>AD545</f>
        <v>0</v>
      </c>
      <c r="AE544" s="47">
        <f t="shared" si="23"/>
        <v>73.77219753910833</v>
      </c>
      <c r="AF544" s="1"/>
    </row>
    <row r="545" spans="1:32" ht="22.5">
      <c r="A545" s="4" t="s">
        <v>107</v>
      </c>
      <c r="B545" s="15">
        <v>15</v>
      </c>
      <c r="C545" s="15">
        <v>0</v>
      </c>
      <c r="D545" s="34">
        <v>921</v>
      </c>
      <c r="E545" s="15">
        <v>1123</v>
      </c>
      <c r="F545" s="16"/>
      <c r="G545" s="8">
        <f>G546</f>
        <v>999359.28</v>
      </c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33">
        <f>R546</f>
        <v>724075.76</v>
      </c>
      <c r="S545" s="8"/>
      <c r="T545" s="8"/>
      <c r="U545" s="8"/>
      <c r="V545" s="8"/>
      <c r="W545" s="8"/>
      <c r="X545" s="8"/>
      <c r="Y545" s="8"/>
      <c r="Z545" s="33">
        <f>Z546</f>
        <v>724075.76</v>
      </c>
      <c r="AA545" s="33">
        <f t="shared" si="25"/>
        <v>0</v>
      </c>
      <c r="AB545" s="33">
        <f t="shared" si="25"/>
        <v>0</v>
      </c>
      <c r="AC545" s="33">
        <f t="shared" si="25"/>
        <v>534166.6</v>
      </c>
      <c r="AD545" s="33"/>
      <c r="AE545" s="47">
        <f t="shared" si="23"/>
        <v>73.77219753910833</v>
      </c>
      <c r="AF545" s="1"/>
    </row>
    <row r="546" spans="1:32" ht="27.75" customHeight="1">
      <c r="A546" s="13" t="s">
        <v>80</v>
      </c>
      <c r="B546" s="15">
        <v>15</v>
      </c>
      <c r="C546" s="15">
        <v>0</v>
      </c>
      <c r="D546" s="34">
        <v>921</v>
      </c>
      <c r="E546" s="15">
        <v>1123</v>
      </c>
      <c r="F546" s="16">
        <v>600</v>
      </c>
      <c r="G546" s="8">
        <f>G547</f>
        <v>999359.28</v>
      </c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33">
        <f>R547</f>
        <v>724075.76</v>
      </c>
      <c r="S546" s="8"/>
      <c r="T546" s="8"/>
      <c r="U546" s="8"/>
      <c r="V546" s="8"/>
      <c r="W546" s="8"/>
      <c r="X546" s="8"/>
      <c r="Y546" s="8"/>
      <c r="Z546" s="33">
        <f>Z547</f>
        <v>724075.76</v>
      </c>
      <c r="AA546" s="33"/>
      <c r="AB546" s="33"/>
      <c r="AC546" s="33">
        <f>AC547</f>
        <v>534166.6</v>
      </c>
      <c r="AD546" s="33"/>
      <c r="AE546" s="47">
        <f t="shared" si="23"/>
        <v>73.77219753910833</v>
      </c>
      <c r="AF546" s="1"/>
    </row>
    <row r="547" spans="1:32" ht="11.25">
      <c r="A547" s="13" t="s">
        <v>57</v>
      </c>
      <c r="B547" s="15">
        <v>15</v>
      </c>
      <c r="C547" s="15">
        <v>0</v>
      </c>
      <c r="D547" s="34">
        <v>921</v>
      </c>
      <c r="E547" s="15">
        <v>1123</v>
      </c>
      <c r="F547" s="16">
        <v>610</v>
      </c>
      <c r="G547" s="8">
        <f>G548</f>
        <v>999359.28</v>
      </c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33">
        <f>R548</f>
        <v>724075.76</v>
      </c>
      <c r="S547" s="8"/>
      <c r="T547" s="8"/>
      <c r="U547" s="8"/>
      <c r="V547" s="8"/>
      <c r="W547" s="8"/>
      <c r="X547" s="8"/>
      <c r="Y547" s="8"/>
      <c r="Z547" s="33">
        <f>Z548</f>
        <v>724075.76</v>
      </c>
      <c r="AA547" s="33"/>
      <c r="AB547" s="33"/>
      <c r="AC547" s="33">
        <f>AC548</f>
        <v>534166.6</v>
      </c>
      <c r="AD547" s="33"/>
      <c r="AE547" s="47">
        <f t="shared" si="23"/>
        <v>73.77219753910833</v>
      </c>
      <c r="AF547" s="1"/>
    </row>
    <row r="548" spans="1:32" ht="22.5">
      <c r="A548" s="13" t="s">
        <v>106</v>
      </c>
      <c r="B548" s="15">
        <v>15</v>
      </c>
      <c r="C548" s="15">
        <v>0</v>
      </c>
      <c r="D548" s="34">
        <v>921</v>
      </c>
      <c r="E548" s="15">
        <v>1123</v>
      </c>
      <c r="F548" s="16">
        <v>612</v>
      </c>
      <c r="G548" s="8">
        <v>999359.28</v>
      </c>
      <c r="H548" s="2"/>
      <c r="I548" s="2"/>
      <c r="J548" s="2"/>
      <c r="K548" s="2"/>
      <c r="L548" s="2"/>
      <c r="M548" s="2"/>
      <c r="N548" s="2"/>
      <c r="O548" s="2">
        <v>67257.96</v>
      </c>
      <c r="P548" s="2">
        <v>9739.6</v>
      </c>
      <c r="Q548" s="2">
        <v>-0.1</v>
      </c>
      <c r="R548" s="33">
        <v>724075.76</v>
      </c>
      <c r="S548" s="8"/>
      <c r="T548" s="8"/>
      <c r="U548" s="8"/>
      <c r="V548" s="8"/>
      <c r="W548" s="8"/>
      <c r="X548" s="8"/>
      <c r="Y548" s="8"/>
      <c r="Z548" s="33">
        <f>R548+S548</f>
        <v>724075.76</v>
      </c>
      <c r="AA548" s="33"/>
      <c r="AB548" s="33"/>
      <c r="AC548" s="63">
        <v>534166.6</v>
      </c>
      <c r="AD548" s="10"/>
      <c r="AE548" s="47">
        <f t="shared" si="23"/>
        <v>73.77219753910833</v>
      </c>
      <c r="AF548" s="1"/>
    </row>
    <row r="549" spans="1:32" ht="11.25">
      <c r="A549" s="18" t="s">
        <v>92</v>
      </c>
      <c r="B549" s="19">
        <v>99</v>
      </c>
      <c r="C549" s="19"/>
      <c r="D549" s="19"/>
      <c r="E549" s="19"/>
      <c r="F549" s="20"/>
      <c r="G549" s="21" t="e">
        <f>G550</f>
        <v>#REF!</v>
      </c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47">
        <f>R550</f>
        <v>10373677</v>
      </c>
      <c r="S549" s="21"/>
      <c r="T549" s="21"/>
      <c r="U549" s="21"/>
      <c r="V549" s="21"/>
      <c r="W549" s="21"/>
      <c r="X549" s="21"/>
      <c r="Y549" s="21"/>
      <c r="Z549" s="47">
        <f>Z550+Z587</f>
        <v>7801077</v>
      </c>
      <c r="AA549" s="47">
        <f>AA550+AA587</f>
        <v>0</v>
      </c>
      <c r="AB549" s="47">
        <f>AB550+AB587</f>
        <v>0</v>
      </c>
      <c r="AC549" s="47">
        <f>AC550+AC587</f>
        <v>2761476.16</v>
      </c>
      <c r="AD549" s="47"/>
      <c r="AE549" s="47">
        <f t="shared" si="23"/>
        <v>35.39865277576417</v>
      </c>
      <c r="AF549" s="1"/>
    </row>
    <row r="550" spans="1:32" ht="11.25">
      <c r="A550" s="28" t="s">
        <v>48</v>
      </c>
      <c r="B550" s="19">
        <v>99</v>
      </c>
      <c r="C550" s="19">
        <v>0</v>
      </c>
      <c r="D550" s="19" t="s">
        <v>187</v>
      </c>
      <c r="E550" s="19"/>
      <c r="F550" s="20"/>
      <c r="G550" s="21" t="e">
        <f>G551+G563+G574+G581+#REF!+G623+G570</f>
        <v>#REF!</v>
      </c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47">
        <f>R551+R563+R574+R581+R623+R570</f>
        <v>10373677</v>
      </c>
      <c r="S550" s="21"/>
      <c r="T550" s="21"/>
      <c r="U550" s="21"/>
      <c r="V550" s="21"/>
      <c r="W550" s="21"/>
      <c r="X550" s="21"/>
      <c r="Y550" s="21"/>
      <c r="Z550" s="47">
        <f>Z551+Z563+Z574+Z581+Z623+Z570+Z591+Z605</f>
        <v>7801077</v>
      </c>
      <c r="AA550" s="47">
        <f>AA551+AA563+AA574+AA581+AA623+AA570</f>
        <v>0</v>
      </c>
      <c r="AB550" s="47">
        <f>AB551+AB563+AB574+AB581+AB623+AB570</f>
        <v>0</v>
      </c>
      <c r="AC550" s="47">
        <f>AC551+AC563+AC574+AC581+AC623+AC570+AC591+AC605</f>
        <v>2761476.16</v>
      </c>
      <c r="AD550" s="47"/>
      <c r="AE550" s="47">
        <f t="shared" si="23"/>
        <v>35.39865277576417</v>
      </c>
      <c r="AF550" s="1"/>
    </row>
    <row r="551" spans="1:32" ht="33.75">
      <c r="A551" s="3" t="s">
        <v>66</v>
      </c>
      <c r="B551" s="15">
        <v>99</v>
      </c>
      <c r="C551" s="15">
        <v>0</v>
      </c>
      <c r="D551" s="15">
        <v>902</v>
      </c>
      <c r="E551" s="15">
        <v>1004</v>
      </c>
      <c r="F551" s="25" t="s">
        <v>0</v>
      </c>
      <c r="G551" s="8">
        <f>G552+G556+G559</f>
        <v>2550133</v>
      </c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33">
        <f>R552+R556+R559</f>
        <v>2744338</v>
      </c>
      <c r="S551" s="8"/>
      <c r="T551" s="8"/>
      <c r="U551" s="8"/>
      <c r="V551" s="8"/>
      <c r="W551" s="8"/>
      <c r="X551" s="8"/>
      <c r="Y551" s="8"/>
      <c r="Z551" s="56">
        <f>Z552+Z556+Z559</f>
        <v>0</v>
      </c>
      <c r="AA551" s="56"/>
      <c r="AB551" s="56"/>
      <c r="AC551" s="56">
        <f>AC552+AC556+AC559</f>
        <v>0</v>
      </c>
      <c r="AD551" s="33"/>
      <c r="AE551" s="47" t="s">
        <v>187</v>
      </c>
      <c r="AF551" s="1"/>
    </row>
    <row r="552" spans="1:32" ht="67.5">
      <c r="A552" s="3" t="s">
        <v>13</v>
      </c>
      <c r="B552" s="15">
        <v>99</v>
      </c>
      <c r="C552" s="15">
        <v>0</v>
      </c>
      <c r="D552" s="15">
        <v>902</v>
      </c>
      <c r="E552" s="15">
        <v>1004</v>
      </c>
      <c r="F552" s="16" t="s">
        <v>14</v>
      </c>
      <c r="G552" s="8">
        <f>G553</f>
        <v>1846355</v>
      </c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33">
        <f>R553</f>
        <v>1836547</v>
      </c>
      <c r="S552" s="8"/>
      <c r="T552" s="8"/>
      <c r="U552" s="8"/>
      <c r="V552" s="8"/>
      <c r="W552" s="8"/>
      <c r="X552" s="8"/>
      <c r="Y552" s="8"/>
      <c r="Z552" s="56">
        <f>Z553</f>
        <v>0</v>
      </c>
      <c r="AA552" s="56"/>
      <c r="AB552" s="56"/>
      <c r="AC552" s="56">
        <f>AC553</f>
        <v>0</v>
      </c>
      <c r="AD552" s="33"/>
      <c r="AE552" s="47"/>
      <c r="AF552" s="1"/>
    </row>
    <row r="553" spans="1:32" ht="22.5">
      <c r="A553" s="3" t="s">
        <v>15</v>
      </c>
      <c r="B553" s="15">
        <v>99</v>
      </c>
      <c r="C553" s="15">
        <v>0</v>
      </c>
      <c r="D553" s="15">
        <v>902</v>
      </c>
      <c r="E553" s="15">
        <v>1004</v>
      </c>
      <c r="F553" s="16" t="s">
        <v>16</v>
      </c>
      <c r="G553" s="8">
        <f>G554+G555</f>
        <v>1846355</v>
      </c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33">
        <f>R554+R555</f>
        <v>1836547</v>
      </c>
      <c r="S553" s="8"/>
      <c r="T553" s="8"/>
      <c r="U553" s="8"/>
      <c r="V553" s="8"/>
      <c r="W553" s="8"/>
      <c r="X553" s="8"/>
      <c r="Y553" s="8"/>
      <c r="Z553" s="56">
        <f>Z554+Z555</f>
        <v>0</v>
      </c>
      <c r="AA553" s="56"/>
      <c r="AB553" s="56"/>
      <c r="AC553" s="56">
        <f>AC554+AC555</f>
        <v>0</v>
      </c>
      <c r="AD553" s="33"/>
      <c r="AE553" s="47"/>
      <c r="AF553" s="1"/>
    </row>
    <row r="554" spans="1:32" ht="33.75">
      <c r="A554" s="3" t="s">
        <v>78</v>
      </c>
      <c r="B554" s="15">
        <v>99</v>
      </c>
      <c r="C554" s="15">
        <v>0</v>
      </c>
      <c r="D554" s="15">
        <v>902</v>
      </c>
      <c r="E554" s="15">
        <v>1004</v>
      </c>
      <c r="F554" s="16">
        <v>121</v>
      </c>
      <c r="G554" s="8">
        <v>1792305</v>
      </c>
      <c r="H554" s="2">
        <v>242</v>
      </c>
      <c r="I554" s="2"/>
      <c r="J554" s="2"/>
      <c r="K554" s="2"/>
      <c r="L554" s="2"/>
      <c r="M554" s="2"/>
      <c r="N554" s="2"/>
      <c r="O554" s="2"/>
      <c r="P554" s="2"/>
      <c r="Q554" s="2">
        <v>0</v>
      </c>
      <c r="R554" s="33">
        <v>1779007</v>
      </c>
      <c r="S554" s="8"/>
      <c r="T554" s="8"/>
      <c r="U554" s="8">
        <v>-15100</v>
      </c>
      <c r="V554" s="8">
        <v>-1763907</v>
      </c>
      <c r="W554" s="8"/>
      <c r="X554" s="8"/>
      <c r="Y554" s="8"/>
      <c r="Z554" s="56">
        <f>R554+S554+U554+V554</f>
        <v>0</v>
      </c>
      <c r="AA554" s="56">
        <v>-1762234</v>
      </c>
      <c r="AB554" s="56"/>
      <c r="AC554" s="79">
        <v>0</v>
      </c>
      <c r="AD554" s="59">
        <v>-1762234</v>
      </c>
      <c r="AE554" s="47"/>
      <c r="AF554" s="1"/>
    </row>
    <row r="555" spans="1:32" ht="33.75">
      <c r="A555" s="3" t="s">
        <v>65</v>
      </c>
      <c r="B555" s="15">
        <v>99</v>
      </c>
      <c r="C555" s="15">
        <v>0</v>
      </c>
      <c r="D555" s="15">
        <v>902</v>
      </c>
      <c r="E555" s="15">
        <v>1004</v>
      </c>
      <c r="F555" s="16">
        <v>122</v>
      </c>
      <c r="G555" s="8">
        <v>54050</v>
      </c>
      <c r="H555" s="2"/>
      <c r="I555" s="2"/>
      <c r="J555" s="2"/>
      <c r="K555" s="2"/>
      <c r="L555" s="2"/>
      <c r="M555" s="2"/>
      <c r="N555" s="2"/>
      <c r="O555" s="2">
        <v>3490</v>
      </c>
      <c r="P555" s="2"/>
      <c r="Q555" s="2">
        <v>3839</v>
      </c>
      <c r="R555" s="33">
        <v>57540</v>
      </c>
      <c r="S555" s="8"/>
      <c r="T555" s="8"/>
      <c r="U555" s="8">
        <v>15100</v>
      </c>
      <c r="V555" s="8">
        <v>-72640</v>
      </c>
      <c r="W555" s="8"/>
      <c r="X555" s="8"/>
      <c r="Y555" s="8"/>
      <c r="Z555" s="56">
        <f>R555+S555+U555+V555</f>
        <v>0</v>
      </c>
      <c r="AA555" s="56">
        <v>-74313</v>
      </c>
      <c r="AB555" s="56"/>
      <c r="AC555" s="79">
        <v>0</v>
      </c>
      <c r="AD555" s="59">
        <v>-74313</v>
      </c>
      <c r="AE555" s="47"/>
      <c r="AF555" s="1"/>
    </row>
    <row r="556" spans="1:32" ht="22.5">
      <c r="A556" s="3" t="s">
        <v>17</v>
      </c>
      <c r="B556" s="15">
        <v>99</v>
      </c>
      <c r="C556" s="15">
        <v>0</v>
      </c>
      <c r="D556" s="15">
        <v>902</v>
      </c>
      <c r="E556" s="15">
        <v>1004</v>
      </c>
      <c r="F556" s="16">
        <v>200</v>
      </c>
      <c r="G556" s="8">
        <f>G557</f>
        <v>696778</v>
      </c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33">
        <f>R557</f>
        <v>880291</v>
      </c>
      <c r="S556" s="8"/>
      <c r="T556" s="8"/>
      <c r="U556" s="8"/>
      <c r="V556" s="8"/>
      <c r="W556" s="8"/>
      <c r="X556" s="8"/>
      <c r="Y556" s="8"/>
      <c r="Z556" s="56">
        <f>Z557+Z558</f>
        <v>0</v>
      </c>
      <c r="AA556" s="56"/>
      <c r="AB556" s="56"/>
      <c r="AC556" s="56">
        <f>AC557+AC558</f>
        <v>0</v>
      </c>
      <c r="AD556" s="33"/>
      <c r="AE556" s="47"/>
      <c r="AF556" s="1"/>
    </row>
    <row r="557" spans="1:32" ht="33.75">
      <c r="A557" s="3" t="s">
        <v>19</v>
      </c>
      <c r="B557" s="15">
        <v>99</v>
      </c>
      <c r="C557" s="15">
        <v>0</v>
      </c>
      <c r="D557" s="15">
        <v>902</v>
      </c>
      <c r="E557" s="15">
        <v>1004</v>
      </c>
      <c r="F557" s="16">
        <v>240</v>
      </c>
      <c r="G557" s="8">
        <v>696778</v>
      </c>
      <c r="H557" s="2"/>
      <c r="I557" s="2"/>
      <c r="J557" s="2"/>
      <c r="K557" s="2"/>
      <c r="L557" s="2"/>
      <c r="M557" s="2">
        <v>25246</v>
      </c>
      <c r="N557" s="2"/>
      <c r="O557" s="2"/>
      <c r="P557" s="2">
        <v>134488.57</v>
      </c>
      <c r="Q557" s="2">
        <v>48000</v>
      </c>
      <c r="R557" s="33">
        <v>880291</v>
      </c>
      <c r="S557" s="8">
        <v>2548.24</v>
      </c>
      <c r="T557" s="8"/>
      <c r="U557" s="8">
        <v>-882839.24</v>
      </c>
      <c r="V557" s="8"/>
      <c r="W557" s="8"/>
      <c r="X557" s="8"/>
      <c r="Y557" s="8"/>
      <c r="Z557" s="56">
        <f>R557+S557+U557</f>
        <v>0</v>
      </c>
      <c r="AA557" s="56"/>
      <c r="AB557" s="56"/>
      <c r="AC557" s="79"/>
      <c r="AD557" s="10"/>
      <c r="AE557" s="47"/>
      <c r="AF557" s="1"/>
    </row>
    <row r="558" spans="1:32" ht="22.5">
      <c r="A558" s="13" t="s">
        <v>179</v>
      </c>
      <c r="B558" s="15">
        <v>99</v>
      </c>
      <c r="C558" s="15">
        <v>0</v>
      </c>
      <c r="D558" s="15">
        <v>902</v>
      </c>
      <c r="E558" s="15">
        <v>1004</v>
      </c>
      <c r="F558" s="16">
        <v>244</v>
      </c>
      <c r="G558" s="8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33"/>
      <c r="S558" s="8"/>
      <c r="T558" s="8"/>
      <c r="U558" s="8">
        <v>882839.24</v>
      </c>
      <c r="V558" s="8">
        <v>-882839.24</v>
      </c>
      <c r="W558" s="8"/>
      <c r="X558" s="8"/>
      <c r="Y558" s="8"/>
      <c r="Z558" s="56">
        <f>U558+V558</f>
        <v>0</v>
      </c>
      <c r="AA558" s="56">
        <v>-880291</v>
      </c>
      <c r="AB558" s="56"/>
      <c r="AC558" s="79">
        <v>0</v>
      </c>
      <c r="AD558" s="59">
        <v>-880291</v>
      </c>
      <c r="AE558" s="47"/>
      <c r="AF558" s="1"/>
    </row>
    <row r="559" spans="1:32" ht="11.25">
      <c r="A559" s="3" t="s">
        <v>21</v>
      </c>
      <c r="B559" s="15">
        <v>99</v>
      </c>
      <c r="C559" s="15">
        <v>0</v>
      </c>
      <c r="D559" s="15">
        <v>902</v>
      </c>
      <c r="E559" s="15">
        <v>1004</v>
      </c>
      <c r="F559" s="16" t="s">
        <v>22</v>
      </c>
      <c r="G559" s="8">
        <f>G560</f>
        <v>7000</v>
      </c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33">
        <f>R560</f>
        <v>27500</v>
      </c>
      <c r="S559" s="8"/>
      <c r="T559" s="8"/>
      <c r="U559" s="8"/>
      <c r="V559" s="8"/>
      <c r="W559" s="8"/>
      <c r="X559" s="8"/>
      <c r="Y559" s="8"/>
      <c r="Z559" s="56">
        <f>Z560</f>
        <v>0</v>
      </c>
      <c r="AA559" s="56"/>
      <c r="AB559" s="56"/>
      <c r="AC559" s="56">
        <f>AC560</f>
        <v>0</v>
      </c>
      <c r="AD559" s="33"/>
      <c r="AE559" s="47"/>
      <c r="AF559" s="1"/>
    </row>
    <row r="560" spans="1:32" ht="11.25">
      <c r="A560" s="3" t="s">
        <v>49</v>
      </c>
      <c r="B560" s="15">
        <v>99</v>
      </c>
      <c r="C560" s="15">
        <v>0</v>
      </c>
      <c r="D560" s="15">
        <v>902</v>
      </c>
      <c r="E560" s="15">
        <v>1004</v>
      </c>
      <c r="F560" s="16">
        <v>850</v>
      </c>
      <c r="G560" s="8">
        <f>G562</f>
        <v>7000</v>
      </c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33">
        <f>R562</f>
        <v>27500</v>
      </c>
      <c r="S560" s="8"/>
      <c r="T560" s="8"/>
      <c r="U560" s="8"/>
      <c r="V560" s="8"/>
      <c r="W560" s="8"/>
      <c r="X560" s="8"/>
      <c r="Y560" s="8"/>
      <c r="Z560" s="56">
        <f>Z562</f>
        <v>0</v>
      </c>
      <c r="AA560" s="56"/>
      <c r="AB560" s="56"/>
      <c r="AC560" s="56">
        <f>AC562</f>
        <v>0</v>
      </c>
      <c r="AD560" s="33"/>
      <c r="AE560" s="47"/>
      <c r="AF560" s="1"/>
    </row>
    <row r="561" spans="1:32" ht="22.5" hidden="1">
      <c r="A561" s="3" t="s">
        <v>23</v>
      </c>
      <c r="B561" s="15">
        <v>99</v>
      </c>
      <c r="C561" s="15">
        <v>0</v>
      </c>
      <c r="D561" s="15">
        <v>902</v>
      </c>
      <c r="E561" s="15">
        <v>1004</v>
      </c>
      <c r="F561" s="16" t="s">
        <v>24</v>
      </c>
      <c r="G561" s="8">
        <v>0</v>
      </c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33">
        <v>0</v>
      </c>
      <c r="S561" s="8"/>
      <c r="T561" s="8"/>
      <c r="U561" s="8"/>
      <c r="V561" s="8"/>
      <c r="W561" s="8"/>
      <c r="X561" s="8"/>
      <c r="Y561" s="8"/>
      <c r="Z561" s="56">
        <v>0</v>
      </c>
      <c r="AA561" s="56"/>
      <c r="AB561" s="56"/>
      <c r="AC561" s="79"/>
      <c r="AD561" s="10"/>
      <c r="AE561" s="47"/>
      <c r="AF561" s="1"/>
    </row>
    <row r="562" spans="1:32" ht="22.5">
      <c r="A562" s="3" t="s">
        <v>25</v>
      </c>
      <c r="B562" s="15">
        <v>99</v>
      </c>
      <c r="C562" s="15">
        <v>0</v>
      </c>
      <c r="D562" s="15">
        <v>902</v>
      </c>
      <c r="E562" s="15">
        <v>1004</v>
      </c>
      <c r="F562" s="16" t="s">
        <v>26</v>
      </c>
      <c r="G562" s="8">
        <v>7000</v>
      </c>
      <c r="H562" s="2"/>
      <c r="I562" s="2"/>
      <c r="J562" s="2"/>
      <c r="K562" s="2"/>
      <c r="L562" s="2"/>
      <c r="M562" s="2"/>
      <c r="N562" s="2"/>
      <c r="O562" s="2"/>
      <c r="P562" s="2">
        <v>20500</v>
      </c>
      <c r="Q562" s="2"/>
      <c r="R562" s="33">
        <v>27500</v>
      </c>
      <c r="S562" s="8"/>
      <c r="T562" s="8"/>
      <c r="U562" s="8"/>
      <c r="V562" s="8">
        <v>-27500</v>
      </c>
      <c r="W562" s="8"/>
      <c r="X562" s="8"/>
      <c r="Y562" s="8"/>
      <c r="Z562" s="56">
        <f>R562+S562+V562</f>
        <v>0</v>
      </c>
      <c r="AA562" s="56">
        <v>-27500</v>
      </c>
      <c r="AB562" s="56"/>
      <c r="AC562" s="79">
        <v>0</v>
      </c>
      <c r="AD562" s="59">
        <v>-27500</v>
      </c>
      <c r="AE562" s="47"/>
      <c r="AF562" s="1"/>
    </row>
    <row r="563" spans="1:32" ht="33.75">
      <c r="A563" s="3" t="s">
        <v>47</v>
      </c>
      <c r="B563" s="15">
        <v>99</v>
      </c>
      <c r="C563" s="15">
        <v>0</v>
      </c>
      <c r="D563" s="15">
        <v>902</v>
      </c>
      <c r="E563" s="15">
        <v>1005</v>
      </c>
      <c r="F563" s="25" t="s">
        <v>0</v>
      </c>
      <c r="G563" s="8">
        <f>G564</f>
        <v>1656553</v>
      </c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33">
        <f>R564</f>
        <v>1833972</v>
      </c>
      <c r="S563" s="8"/>
      <c r="T563" s="8"/>
      <c r="U563" s="8"/>
      <c r="V563" s="8"/>
      <c r="W563" s="8"/>
      <c r="X563" s="8"/>
      <c r="Y563" s="8"/>
      <c r="Z563" s="56">
        <f aca="true" t="shared" si="26" ref="Z563:AC564">Z564</f>
        <v>0</v>
      </c>
      <c r="AA563" s="56"/>
      <c r="AB563" s="56"/>
      <c r="AC563" s="56">
        <f t="shared" si="26"/>
        <v>0</v>
      </c>
      <c r="AD563" s="33"/>
      <c r="AE563" s="47"/>
      <c r="AF563" s="1"/>
    </row>
    <row r="564" spans="1:32" ht="67.5">
      <c r="A564" s="3" t="s">
        <v>13</v>
      </c>
      <c r="B564" s="15">
        <v>99</v>
      </c>
      <c r="C564" s="15">
        <v>0</v>
      </c>
      <c r="D564" s="15">
        <v>902</v>
      </c>
      <c r="E564" s="15">
        <v>1005</v>
      </c>
      <c r="F564" s="16" t="s">
        <v>14</v>
      </c>
      <c r="G564" s="8">
        <f>G565</f>
        <v>1656553</v>
      </c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33">
        <f>R565</f>
        <v>1833972</v>
      </c>
      <c r="S564" s="8"/>
      <c r="T564" s="8"/>
      <c r="U564" s="8"/>
      <c r="V564" s="8"/>
      <c r="W564" s="8"/>
      <c r="X564" s="8"/>
      <c r="Y564" s="8"/>
      <c r="Z564" s="56">
        <f t="shared" si="26"/>
        <v>0</v>
      </c>
      <c r="AA564" s="56"/>
      <c r="AB564" s="56"/>
      <c r="AC564" s="56">
        <f t="shared" si="26"/>
        <v>0</v>
      </c>
      <c r="AD564" s="33"/>
      <c r="AE564" s="47"/>
      <c r="AF564" s="1"/>
    </row>
    <row r="565" spans="1:32" ht="22.5">
      <c r="A565" s="3" t="s">
        <v>15</v>
      </c>
      <c r="B565" s="15">
        <v>99</v>
      </c>
      <c r="C565" s="15">
        <v>0</v>
      </c>
      <c r="D565" s="15">
        <v>902</v>
      </c>
      <c r="E565" s="15">
        <v>1005</v>
      </c>
      <c r="F565" s="16" t="s">
        <v>16</v>
      </c>
      <c r="G565" s="8">
        <f>G566+G567</f>
        <v>1656553</v>
      </c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33">
        <f>R566+R567</f>
        <v>1833972</v>
      </c>
      <c r="S565" s="8"/>
      <c r="T565" s="8"/>
      <c r="U565" s="8"/>
      <c r="V565" s="8"/>
      <c r="W565" s="8"/>
      <c r="X565" s="8"/>
      <c r="Y565" s="8"/>
      <c r="Z565" s="56">
        <f>Z566+Z567</f>
        <v>0</v>
      </c>
      <c r="AA565" s="56"/>
      <c r="AB565" s="56"/>
      <c r="AC565" s="56">
        <f>AC566+AC567</f>
        <v>0</v>
      </c>
      <c r="AD565" s="33"/>
      <c r="AE565" s="47"/>
      <c r="AF565" s="1"/>
    </row>
    <row r="566" spans="1:32" ht="33.75">
      <c r="A566" s="3" t="s">
        <v>78</v>
      </c>
      <c r="B566" s="15">
        <v>99</v>
      </c>
      <c r="C566" s="15">
        <v>0</v>
      </c>
      <c r="D566" s="15">
        <v>902</v>
      </c>
      <c r="E566" s="15">
        <v>1005</v>
      </c>
      <c r="F566" s="16">
        <v>121</v>
      </c>
      <c r="G566" s="8">
        <v>1599298</v>
      </c>
      <c r="H566" s="2">
        <v>1583</v>
      </c>
      <c r="I566" s="2"/>
      <c r="J566" s="2"/>
      <c r="K566" s="2"/>
      <c r="L566" s="2"/>
      <c r="M566" s="2"/>
      <c r="N566" s="2"/>
      <c r="O566" s="2"/>
      <c r="P566" s="2"/>
      <c r="Q566" s="2"/>
      <c r="R566" s="33">
        <v>1772878</v>
      </c>
      <c r="S566" s="8"/>
      <c r="T566" s="8"/>
      <c r="U566" s="8">
        <v>-9060</v>
      </c>
      <c r="V566" s="8">
        <v>-1763818</v>
      </c>
      <c r="W566" s="8"/>
      <c r="X566" s="8"/>
      <c r="Y566" s="8"/>
      <c r="Z566" s="56">
        <f>R566+S566+U566+V566</f>
        <v>0</v>
      </c>
      <c r="AA566" s="56">
        <v>-1754428</v>
      </c>
      <c r="AB566" s="56"/>
      <c r="AC566" s="79">
        <v>0</v>
      </c>
      <c r="AD566" s="59">
        <v>-1754428</v>
      </c>
      <c r="AE566" s="47"/>
      <c r="AF566" s="1"/>
    </row>
    <row r="567" spans="1:32" ht="33.75">
      <c r="A567" s="3" t="s">
        <v>65</v>
      </c>
      <c r="B567" s="15">
        <v>99</v>
      </c>
      <c r="C567" s="15">
        <v>0</v>
      </c>
      <c r="D567" s="15">
        <v>902</v>
      </c>
      <c r="E567" s="15">
        <v>1005</v>
      </c>
      <c r="F567" s="16">
        <v>122</v>
      </c>
      <c r="G567" s="8">
        <v>57255</v>
      </c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33">
        <v>61094</v>
      </c>
      <c r="S567" s="8"/>
      <c r="T567" s="8"/>
      <c r="U567" s="8">
        <v>9060</v>
      </c>
      <c r="V567" s="8">
        <v>-70154</v>
      </c>
      <c r="W567" s="8"/>
      <c r="X567" s="8"/>
      <c r="Y567" s="8"/>
      <c r="Z567" s="56">
        <f>R567+S567+U567+V567</f>
        <v>0</v>
      </c>
      <c r="AA567" s="56">
        <v>-79544</v>
      </c>
      <c r="AB567" s="56"/>
      <c r="AC567" s="79">
        <v>0</v>
      </c>
      <c r="AD567" s="59">
        <v>-79544</v>
      </c>
      <c r="AE567" s="47"/>
      <c r="AF567" s="1"/>
    </row>
    <row r="568" spans="1:32" ht="11.25" hidden="1">
      <c r="A568" s="3"/>
      <c r="B568" s="15">
        <v>99</v>
      </c>
      <c r="C568" s="15">
        <v>0</v>
      </c>
      <c r="D568" s="15">
        <v>902</v>
      </c>
      <c r="E568" s="15">
        <v>1006</v>
      </c>
      <c r="F568" s="16"/>
      <c r="G568" s="8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33"/>
      <c r="S568" s="8"/>
      <c r="T568" s="8"/>
      <c r="U568" s="8"/>
      <c r="V568" s="8"/>
      <c r="W568" s="8"/>
      <c r="X568" s="8"/>
      <c r="Y568" s="8"/>
      <c r="Z568" s="56"/>
      <c r="AA568" s="56"/>
      <c r="AB568" s="56"/>
      <c r="AC568" s="79"/>
      <c r="AD568" s="10"/>
      <c r="AE568" s="47"/>
      <c r="AF568" s="1"/>
    </row>
    <row r="569" spans="1:32" ht="36" customHeight="1">
      <c r="A569" s="3" t="s">
        <v>67</v>
      </c>
      <c r="B569" s="15">
        <v>99</v>
      </c>
      <c r="C569" s="15">
        <v>0</v>
      </c>
      <c r="D569" s="15">
        <v>902</v>
      </c>
      <c r="E569" s="15">
        <v>1006</v>
      </c>
      <c r="F569" s="16"/>
      <c r="G569" s="8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33">
        <f>R570</f>
        <v>1579917</v>
      </c>
      <c r="S569" s="8"/>
      <c r="T569" s="8"/>
      <c r="U569" s="8"/>
      <c r="V569" s="8"/>
      <c r="W569" s="8"/>
      <c r="X569" s="8"/>
      <c r="Y569" s="8"/>
      <c r="Z569" s="56">
        <f aca="true" t="shared" si="27" ref="Z569:AC570">Z570</f>
        <v>0</v>
      </c>
      <c r="AA569" s="56"/>
      <c r="AB569" s="56"/>
      <c r="AC569" s="56">
        <f t="shared" si="27"/>
        <v>0</v>
      </c>
      <c r="AD569" s="33"/>
      <c r="AE569" s="47"/>
      <c r="AF569" s="1"/>
    </row>
    <row r="570" spans="1:32" ht="67.5">
      <c r="A570" s="3" t="s">
        <v>13</v>
      </c>
      <c r="B570" s="15">
        <v>99</v>
      </c>
      <c r="C570" s="15">
        <v>0</v>
      </c>
      <c r="D570" s="15">
        <v>902</v>
      </c>
      <c r="E570" s="15">
        <v>1006</v>
      </c>
      <c r="F570" s="16">
        <v>100</v>
      </c>
      <c r="G570" s="8">
        <f>G571</f>
        <v>1519137</v>
      </c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33">
        <f>R571</f>
        <v>1579917</v>
      </c>
      <c r="S570" s="8"/>
      <c r="T570" s="8"/>
      <c r="U570" s="8"/>
      <c r="V570" s="8"/>
      <c r="W570" s="8"/>
      <c r="X570" s="8"/>
      <c r="Y570" s="8"/>
      <c r="Z570" s="56">
        <f t="shared" si="27"/>
        <v>0</v>
      </c>
      <c r="AA570" s="56"/>
      <c r="AB570" s="56"/>
      <c r="AC570" s="56">
        <f t="shared" si="27"/>
        <v>0</v>
      </c>
      <c r="AD570" s="33"/>
      <c r="AE570" s="47"/>
      <c r="AF570" s="1"/>
    </row>
    <row r="571" spans="1:32" ht="22.5">
      <c r="A571" s="3" t="s">
        <v>15</v>
      </c>
      <c r="B571" s="15">
        <v>99</v>
      </c>
      <c r="C571" s="15">
        <v>0</v>
      </c>
      <c r="D571" s="15">
        <v>902</v>
      </c>
      <c r="E571" s="15">
        <v>1006</v>
      </c>
      <c r="F571" s="16" t="s">
        <v>16</v>
      </c>
      <c r="G571" s="8">
        <f>G572+G573</f>
        <v>1519137</v>
      </c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33">
        <f>R572+R573</f>
        <v>1579917</v>
      </c>
      <c r="S571" s="8"/>
      <c r="T571" s="8"/>
      <c r="U571" s="8"/>
      <c r="V571" s="8"/>
      <c r="W571" s="8"/>
      <c r="X571" s="8"/>
      <c r="Y571" s="8"/>
      <c r="Z571" s="56">
        <f>Z572+Z573</f>
        <v>0</v>
      </c>
      <c r="AA571" s="56"/>
      <c r="AB571" s="56"/>
      <c r="AC571" s="56">
        <f>AC572+AC573</f>
        <v>0</v>
      </c>
      <c r="AD571" s="33"/>
      <c r="AE571" s="47"/>
      <c r="AF571" s="1"/>
    </row>
    <row r="572" spans="1:32" ht="33.75">
      <c r="A572" s="3" t="s">
        <v>78</v>
      </c>
      <c r="B572" s="15">
        <v>99</v>
      </c>
      <c r="C572" s="15">
        <v>0</v>
      </c>
      <c r="D572" s="15">
        <v>902</v>
      </c>
      <c r="E572" s="15">
        <v>1006</v>
      </c>
      <c r="F572" s="16">
        <v>121</v>
      </c>
      <c r="G572" s="8">
        <v>1493112</v>
      </c>
      <c r="H572" s="2">
        <v>74359</v>
      </c>
      <c r="I572" s="2"/>
      <c r="J572" s="2"/>
      <c r="K572" s="2"/>
      <c r="L572" s="2"/>
      <c r="M572" s="2"/>
      <c r="N572" s="2"/>
      <c r="O572" s="2"/>
      <c r="P572" s="2"/>
      <c r="Q572" s="2"/>
      <c r="R572" s="33">
        <v>1552147</v>
      </c>
      <c r="S572" s="8"/>
      <c r="T572" s="8"/>
      <c r="U572" s="8">
        <v>-16610</v>
      </c>
      <c r="V572" s="8">
        <v>-1535537</v>
      </c>
      <c r="W572" s="8"/>
      <c r="X572" s="8"/>
      <c r="Y572" s="8"/>
      <c r="Z572" s="56">
        <f>R572+S572+U572+V572</f>
        <v>0</v>
      </c>
      <c r="AA572" s="56">
        <v>-1543760</v>
      </c>
      <c r="AB572" s="56"/>
      <c r="AC572" s="79">
        <v>0</v>
      </c>
      <c r="AD572" s="59">
        <v>-1543760</v>
      </c>
      <c r="AE572" s="47"/>
      <c r="AF572" s="1"/>
    </row>
    <row r="573" spans="1:32" ht="33.75">
      <c r="A573" s="3" t="s">
        <v>65</v>
      </c>
      <c r="B573" s="15">
        <v>99</v>
      </c>
      <c r="C573" s="15">
        <v>0</v>
      </c>
      <c r="D573" s="15">
        <v>902</v>
      </c>
      <c r="E573" s="15">
        <v>1006</v>
      </c>
      <c r="F573" s="16">
        <v>122</v>
      </c>
      <c r="G573" s="8">
        <v>26025</v>
      </c>
      <c r="H573" s="2"/>
      <c r="I573" s="2"/>
      <c r="J573" s="2"/>
      <c r="K573" s="2"/>
      <c r="L573" s="2"/>
      <c r="M573" s="2"/>
      <c r="N573" s="2"/>
      <c r="O573" s="2">
        <v>1745</v>
      </c>
      <c r="P573" s="2"/>
      <c r="Q573" s="2"/>
      <c r="R573" s="33">
        <v>27770</v>
      </c>
      <c r="S573" s="8"/>
      <c r="T573" s="8"/>
      <c r="U573" s="8">
        <v>16610</v>
      </c>
      <c r="V573" s="8">
        <v>-44380</v>
      </c>
      <c r="W573" s="8"/>
      <c r="X573" s="8"/>
      <c r="Y573" s="8"/>
      <c r="Z573" s="56">
        <f>R573+S573+U573+V573</f>
        <v>0</v>
      </c>
      <c r="AA573" s="56">
        <v>-36157</v>
      </c>
      <c r="AB573" s="56"/>
      <c r="AC573" s="79">
        <v>0</v>
      </c>
      <c r="AD573" s="59">
        <v>-36157</v>
      </c>
      <c r="AE573" s="47"/>
      <c r="AF573" s="1"/>
    </row>
    <row r="574" spans="1:32" ht="33.75">
      <c r="A574" s="26" t="s">
        <v>68</v>
      </c>
      <c r="B574" s="15">
        <v>99</v>
      </c>
      <c r="C574" s="15">
        <v>0</v>
      </c>
      <c r="D574" s="15">
        <v>902</v>
      </c>
      <c r="E574" s="15">
        <v>1007</v>
      </c>
      <c r="F574" s="25"/>
      <c r="G574" s="8">
        <f>G575+G579</f>
        <v>674106</v>
      </c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33">
        <f>R575+R579</f>
        <v>715450</v>
      </c>
      <c r="S574" s="8"/>
      <c r="T574" s="8"/>
      <c r="U574" s="8"/>
      <c r="V574" s="8"/>
      <c r="W574" s="8"/>
      <c r="X574" s="8"/>
      <c r="Y574" s="8"/>
      <c r="Z574" s="56">
        <f>Z575+Z579</f>
        <v>0</v>
      </c>
      <c r="AA574" s="56"/>
      <c r="AB574" s="56"/>
      <c r="AC574" s="56">
        <f>AC575+AC579</f>
        <v>0</v>
      </c>
      <c r="AD574" s="33"/>
      <c r="AE574" s="47"/>
      <c r="AF574" s="1"/>
    </row>
    <row r="575" spans="1:32" ht="67.5">
      <c r="A575" s="3" t="s">
        <v>13</v>
      </c>
      <c r="B575" s="15">
        <v>99</v>
      </c>
      <c r="C575" s="15">
        <v>0</v>
      </c>
      <c r="D575" s="15">
        <v>902</v>
      </c>
      <c r="E575" s="15">
        <v>1007</v>
      </c>
      <c r="F575" s="16" t="s">
        <v>14</v>
      </c>
      <c r="G575" s="8">
        <f>G576</f>
        <v>436783</v>
      </c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33">
        <f>R576</f>
        <v>433206</v>
      </c>
      <c r="S575" s="8"/>
      <c r="T575" s="8"/>
      <c r="U575" s="8"/>
      <c r="V575" s="8"/>
      <c r="W575" s="8"/>
      <c r="X575" s="8"/>
      <c r="Y575" s="8"/>
      <c r="Z575" s="56">
        <f>Z576</f>
        <v>0</v>
      </c>
      <c r="AA575" s="56"/>
      <c r="AB575" s="56"/>
      <c r="AC575" s="56">
        <f>AC576</f>
        <v>0</v>
      </c>
      <c r="AD575" s="33"/>
      <c r="AE575" s="47"/>
      <c r="AF575" s="1"/>
    </row>
    <row r="576" spans="1:32" ht="22.5">
      <c r="A576" s="3" t="s">
        <v>15</v>
      </c>
      <c r="B576" s="15">
        <v>99</v>
      </c>
      <c r="C576" s="15">
        <v>0</v>
      </c>
      <c r="D576" s="15">
        <v>902</v>
      </c>
      <c r="E576" s="15">
        <v>1007</v>
      </c>
      <c r="F576" s="16">
        <v>120</v>
      </c>
      <c r="G576" s="8">
        <f>G577+G578</f>
        <v>436783</v>
      </c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33">
        <f>R577+R578</f>
        <v>433206</v>
      </c>
      <c r="S576" s="8"/>
      <c r="T576" s="8"/>
      <c r="U576" s="8"/>
      <c r="V576" s="8"/>
      <c r="W576" s="8"/>
      <c r="X576" s="8"/>
      <c r="Y576" s="8"/>
      <c r="Z576" s="56">
        <f>Z577+Z578</f>
        <v>0</v>
      </c>
      <c r="AA576" s="56"/>
      <c r="AB576" s="56"/>
      <c r="AC576" s="56">
        <f>AC577+AC578</f>
        <v>0</v>
      </c>
      <c r="AD576" s="33"/>
      <c r="AE576" s="47"/>
      <c r="AF576" s="1"/>
    </row>
    <row r="577" spans="1:32" ht="33.75">
      <c r="A577" s="3" t="s">
        <v>78</v>
      </c>
      <c r="B577" s="15">
        <v>99</v>
      </c>
      <c r="C577" s="15">
        <v>0</v>
      </c>
      <c r="D577" s="15">
        <v>902</v>
      </c>
      <c r="E577" s="15">
        <v>1007</v>
      </c>
      <c r="F577" s="16">
        <v>121</v>
      </c>
      <c r="G577" s="8">
        <v>413168</v>
      </c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33">
        <v>408544</v>
      </c>
      <c r="S577" s="8"/>
      <c r="T577" s="8"/>
      <c r="U577" s="8">
        <v>-4530</v>
      </c>
      <c r="V577" s="8">
        <v>-404014</v>
      </c>
      <c r="W577" s="8"/>
      <c r="X577" s="8"/>
      <c r="Y577" s="8"/>
      <c r="Z577" s="56">
        <f>R577+S577+U577+V577</f>
        <v>0</v>
      </c>
      <c r="AA577" s="56">
        <v>-403512</v>
      </c>
      <c r="AB577" s="56"/>
      <c r="AC577" s="79">
        <v>0</v>
      </c>
      <c r="AD577" s="59">
        <v>-403512</v>
      </c>
      <c r="AE577" s="47"/>
      <c r="AF577" s="1"/>
    </row>
    <row r="578" spans="1:32" ht="33.75">
      <c r="A578" s="3" t="s">
        <v>65</v>
      </c>
      <c r="B578" s="15">
        <v>99</v>
      </c>
      <c r="C578" s="15">
        <v>0</v>
      </c>
      <c r="D578" s="15">
        <v>902</v>
      </c>
      <c r="E578" s="15">
        <v>1007</v>
      </c>
      <c r="F578" s="16">
        <v>122</v>
      </c>
      <c r="G578" s="8">
        <v>23615</v>
      </c>
      <c r="H578" s="2"/>
      <c r="I578" s="2"/>
      <c r="J578" s="2"/>
      <c r="K578" s="2"/>
      <c r="L578" s="2"/>
      <c r="M578" s="2"/>
      <c r="N578" s="2"/>
      <c r="O578" s="2"/>
      <c r="P578" s="2"/>
      <c r="Q578" s="2">
        <v>1047</v>
      </c>
      <c r="R578" s="33">
        <v>24662</v>
      </c>
      <c r="S578" s="8"/>
      <c r="T578" s="8"/>
      <c r="U578" s="8">
        <v>4530</v>
      </c>
      <c r="V578" s="8">
        <v>-29192</v>
      </c>
      <c r="W578" s="8"/>
      <c r="X578" s="8"/>
      <c r="Y578" s="8"/>
      <c r="Z578" s="56">
        <f>R578+S578+U578+V578</f>
        <v>0</v>
      </c>
      <c r="AA578" s="56">
        <v>-29694</v>
      </c>
      <c r="AB578" s="56"/>
      <c r="AC578" s="79">
        <v>0</v>
      </c>
      <c r="AD578" s="59">
        <v>-29694</v>
      </c>
      <c r="AE578" s="47"/>
      <c r="AF578" s="1"/>
    </row>
    <row r="579" spans="1:32" ht="22.5">
      <c r="A579" s="3" t="s">
        <v>17</v>
      </c>
      <c r="B579" s="15">
        <v>99</v>
      </c>
      <c r="C579" s="15">
        <v>0</v>
      </c>
      <c r="D579" s="15">
        <v>902</v>
      </c>
      <c r="E579" s="15">
        <v>1007</v>
      </c>
      <c r="F579" s="16" t="s">
        <v>18</v>
      </c>
      <c r="G579" s="8">
        <f>G580</f>
        <v>237323</v>
      </c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33">
        <f>R580</f>
        <v>282244</v>
      </c>
      <c r="S579" s="8"/>
      <c r="T579" s="8"/>
      <c r="U579" s="8"/>
      <c r="V579" s="8"/>
      <c r="W579" s="8"/>
      <c r="X579" s="8"/>
      <c r="Y579" s="8"/>
      <c r="Z579" s="56">
        <f>Z586</f>
        <v>0</v>
      </c>
      <c r="AA579" s="56"/>
      <c r="AB579" s="56"/>
      <c r="AC579" s="56">
        <f>AC586</f>
        <v>0</v>
      </c>
      <c r="AD579" s="33"/>
      <c r="AE579" s="47"/>
      <c r="AF579" s="1"/>
    </row>
    <row r="580" spans="1:32" ht="30" customHeight="1">
      <c r="A580" s="3" t="s">
        <v>19</v>
      </c>
      <c r="B580" s="15">
        <v>99</v>
      </c>
      <c r="C580" s="15">
        <v>0</v>
      </c>
      <c r="D580" s="15">
        <v>902</v>
      </c>
      <c r="E580" s="15">
        <v>1007</v>
      </c>
      <c r="F580" s="16" t="s">
        <v>20</v>
      </c>
      <c r="G580" s="8">
        <v>237323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33">
        <v>282244</v>
      </c>
      <c r="S580" s="8">
        <v>634.1</v>
      </c>
      <c r="T580" s="8"/>
      <c r="U580" s="8">
        <v>-282878.1</v>
      </c>
      <c r="V580" s="8"/>
      <c r="W580" s="8"/>
      <c r="X580" s="8"/>
      <c r="Y580" s="8"/>
      <c r="Z580" s="56">
        <f>R580+S580+U580</f>
        <v>0</v>
      </c>
      <c r="AA580" s="56"/>
      <c r="AB580" s="56"/>
      <c r="AC580" s="79"/>
      <c r="AD580" s="10"/>
      <c r="AE580" s="47"/>
      <c r="AF580" s="1"/>
    </row>
    <row r="581" spans="1:32" ht="30" customHeight="1" hidden="1">
      <c r="A581" s="26" t="s">
        <v>67</v>
      </c>
      <c r="B581" s="15">
        <v>99</v>
      </c>
      <c r="C581" s="15">
        <v>0</v>
      </c>
      <c r="D581" s="15">
        <v>902</v>
      </c>
      <c r="E581" s="15">
        <v>1006</v>
      </c>
      <c r="F581" s="25" t="s">
        <v>0</v>
      </c>
      <c r="G581" s="8">
        <f>G582</f>
        <v>0</v>
      </c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33">
        <f>R582</f>
        <v>0</v>
      </c>
      <c r="S581" s="8"/>
      <c r="T581" s="8"/>
      <c r="U581" s="8"/>
      <c r="V581" s="8"/>
      <c r="W581" s="8"/>
      <c r="X581" s="8"/>
      <c r="Y581" s="8"/>
      <c r="Z581" s="33">
        <f>Z582</f>
        <v>0</v>
      </c>
      <c r="AA581" s="33"/>
      <c r="AB581" s="33"/>
      <c r="AC581" s="10"/>
      <c r="AD581" s="10"/>
      <c r="AE581" s="47" t="e">
        <f t="shared" si="23"/>
        <v>#DIV/0!</v>
      </c>
      <c r="AF581" s="1"/>
    </row>
    <row r="582" spans="1:32" ht="30" customHeight="1" hidden="1">
      <c r="A582" s="3" t="s">
        <v>13</v>
      </c>
      <c r="B582" s="15">
        <v>99</v>
      </c>
      <c r="C582" s="15">
        <v>0</v>
      </c>
      <c r="D582" s="15">
        <v>902</v>
      </c>
      <c r="E582" s="15">
        <v>1006</v>
      </c>
      <c r="F582" s="16">
        <v>100</v>
      </c>
      <c r="G582" s="8">
        <f>G583</f>
        <v>0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33">
        <f>R583</f>
        <v>0</v>
      </c>
      <c r="S582" s="8"/>
      <c r="T582" s="8"/>
      <c r="U582" s="8"/>
      <c r="V582" s="8"/>
      <c r="W582" s="8"/>
      <c r="X582" s="8"/>
      <c r="Y582" s="8"/>
      <c r="Z582" s="33">
        <f>Z583</f>
        <v>0</v>
      </c>
      <c r="AA582" s="33"/>
      <c r="AB582" s="33"/>
      <c r="AC582" s="10"/>
      <c r="AD582" s="10"/>
      <c r="AE582" s="47" t="e">
        <f t="shared" si="23"/>
        <v>#DIV/0!</v>
      </c>
      <c r="AF582" s="1"/>
    </row>
    <row r="583" spans="1:32" ht="30" customHeight="1" hidden="1">
      <c r="A583" s="3" t="s">
        <v>15</v>
      </c>
      <c r="B583" s="15">
        <v>99</v>
      </c>
      <c r="C583" s="15">
        <v>0</v>
      </c>
      <c r="D583" s="15">
        <v>902</v>
      </c>
      <c r="E583" s="15">
        <v>1006</v>
      </c>
      <c r="F583" s="16" t="s">
        <v>16</v>
      </c>
      <c r="G583" s="8">
        <f>G584+G585</f>
        <v>0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33">
        <f>R584+R585</f>
        <v>0</v>
      </c>
      <c r="S583" s="8"/>
      <c r="T583" s="8"/>
      <c r="U583" s="8"/>
      <c r="V583" s="8"/>
      <c r="W583" s="8"/>
      <c r="X583" s="8"/>
      <c r="Y583" s="8"/>
      <c r="Z583" s="33">
        <f>Z584+Z585</f>
        <v>0</v>
      </c>
      <c r="AA583" s="33"/>
      <c r="AB583" s="33"/>
      <c r="AC583" s="10"/>
      <c r="AD583" s="10"/>
      <c r="AE583" s="47" t="e">
        <f t="shared" si="23"/>
        <v>#DIV/0!</v>
      </c>
      <c r="AF583" s="1"/>
    </row>
    <row r="584" spans="1:32" ht="30" customHeight="1" hidden="1">
      <c r="A584" s="3" t="s">
        <v>78</v>
      </c>
      <c r="B584" s="15">
        <v>99</v>
      </c>
      <c r="C584" s="15">
        <v>0</v>
      </c>
      <c r="D584" s="15">
        <v>902</v>
      </c>
      <c r="E584" s="15">
        <v>1006</v>
      </c>
      <c r="F584" s="16">
        <v>121</v>
      </c>
      <c r="G584" s="8">
        <v>0</v>
      </c>
      <c r="H584" s="2">
        <v>0</v>
      </c>
      <c r="I584" s="2"/>
      <c r="J584" s="2"/>
      <c r="K584" s="2"/>
      <c r="L584" s="2"/>
      <c r="M584" s="2"/>
      <c r="N584" s="2"/>
      <c r="O584" s="2"/>
      <c r="P584" s="2"/>
      <c r="Q584" s="2"/>
      <c r="R584" s="33">
        <f>G584+H584</f>
        <v>0</v>
      </c>
      <c r="S584" s="8"/>
      <c r="T584" s="8"/>
      <c r="U584" s="8"/>
      <c r="V584" s="8"/>
      <c r="W584" s="8"/>
      <c r="X584" s="8"/>
      <c r="Y584" s="8"/>
      <c r="Z584" s="33">
        <f>I584+J584</f>
        <v>0</v>
      </c>
      <c r="AA584" s="33"/>
      <c r="AB584" s="33"/>
      <c r="AC584" s="10"/>
      <c r="AD584" s="10"/>
      <c r="AE584" s="47" t="e">
        <f t="shared" si="23"/>
        <v>#DIV/0!</v>
      </c>
      <c r="AF584" s="1"/>
    </row>
    <row r="585" spans="1:32" ht="30" customHeight="1" hidden="1">
      <c r="A585" s="3" t="s">
        <v>65</v>
      </c>
      <c r="B585" s="15">
        <v>99</v>
      </c>
      <c r="C585" s="15">
        <v>0</v>
      </c>
      <c r="D585" s="15">
        <v>902</v>
      </c>
      <c r="E585" s="15">
        <v>1006</v>
      </c>
      <c r="F585" s="16">
        <v>122</v>
      </c>
      <c r="G585" s="8">
        <v>0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33">
        <v>0</v>
      </c>
      <c r="S585" s="8"/>
      <c r="T585" s="8"/>
      <c r="U585" s="8"/>
      <c r="V585" s="8"/>
      <c r="W585" s="8"/>
      <c r="X585" s="8"/>
      <c r="Y585" s="8"/>
      <c r="Z585" s="33">
        <v>0</v>
      </c>
      <c r="AA585" s="33"/>
      <c r="AB585" s="33"/>
      <c r="AC585" s="10"/>
      <c r="AD585" s="10"/>
      <c r="AE585" s="47" t="e">
        <f t="shared" si="23"/>
        <v>#DIV/0!</v>
      </c>
      <c r="AF585" s="1"/>
    </row>
    <row r="586" spans="1:32" ht="30" customHeight="1" hidden="1">
      <c r="A586" s="3"/>
      <c r="B586" s="15"/>
      <c r="C586" s="15"/>
      <c r="D586" s="15"/>
      <c r="E586" s="15"/>
      <c r="F586" s="16">
        <v>244</v>
      </c>
      <c r="G586" s="8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33"/>
      <c r="S586" s="8"/>
      <c r="T586" s="8"/>
      <c r="U586" s="8"/>
      <c r="V586" s="8">
        <v>-282878.1</v>
      </c>
      <c r="W586" s="8"/>
      <c r="X586" s="8"/>
      <c r="Y586" s="8"/>
      <c r="Z586" s="33">
        <v>0</v>
      </c>
      <c r="AA586" s="60">
        <v>-282244</v>
      </c>
      <c r="AB586" s="60"/>
      <c r="AC586" s="10">
        <v>0</v>
      </c>
      <c r="AD586" s="59">
        <v>-282244</v>
      </c>
      <c r="AE586" s="47" t="e">
        <f t="shared" si="23"/>
        <v>#DIV/0!</v>
      </c>
      <c r="AF586" s="1"/>
    </row>
    <row r="587" spans="1:32" ht="15.75" customHeight="1" hidden="1">
      <c r="A587" s="22" t="s">
        <v>48</v>
      </c>
      <c r="B587" s="15">
        <v>99</v>
      </c>
      <c r="C587" s="15">
        <v>0</v>
      </c>
      <c r="D587" s="15">
        <v>902</v>
      </c>
      <c r="E587" s="15"/>
      <c r="F587" s="16"/>
      <c r="G587" s="8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33"/>
      <c r="S587" s="8"/>
      <c r="T587" s="8"/>
      <c r="U587" s="8"/>
      <c r="V587" s="8"/>
      <c r="W587" s="8"/>
      <c r="X587" s="8"/>
      <c r="Y587" s="8"/>
      <c r="Z587" s="33">
        <f>Z588</f>
        <v>0</v>
      </c>
      <c r="AA587" s="60"/>
      <c r="AB587" s="60"/>
      <c r="AC587" s="10"/>
      <c r="AD587" s="59"/>
      <c r="AE587" s="47" t="e">
        <f t="shared" si="23"/>
        <v>#DIV/0!</v>
      </c>
      <c r="AF587" s="1"/>
    </row>
    <row r="588" spans="1:32" ht="18" customHeight="1" hidden="1">
      <c r="A588" s="13" t="s">
        <v>202</v>
      </c>
      <c r="B588" s="15">
        <v>99</v>
      </c>
      <c r="C588" s="15">
        <v>0</v>
      </c>
      <c r="D588" s="15">
        <v>902</v>
      </c>
      <c r="E588" s="15">
        <v>1011</v>
      </c>
      <c r="F588" s="16"/>
      <c r="G588" s="8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33"/>
      <c r="S588" s="8"/>
      <c r="T588" s="8"/>
      <c r="U588" s="8"/>
      <c r="V588" s="8"/>
      <c r="W588" s="8"/>
      <c r="X588" s="8"/>
      <c r="Y588" s="8"/>
      <c r="Z588" s="33">
        <f>Z589</f>
        <v>0</v>
      </c>
      <c r="AA588" s="60"/>
      <c r="AB588" s="60"/>
      <c r="AC588" s="10"/>
      <c r="AD588" s="59"/>
      <c r="AE588" s="47" t="e">
        <f aca="true" t="shared" si="28" ref="AE588:AE628">AC588/Z588*100</f>
        <v>#DIV/0!</v>
      </c>
      <c r="AF588" s="1"/>
    </row>
    <row r="589" spans="1:32" ht="20.25" customHeight="1" hidden="1">
      <c r="A589" s="13" t="s">
        <v>17</v>
      </c>
      <c r="B589" s="15">
        <v>99</v>
      </c>
      <c r="C589" s="15">
        <v>0</v>
      </c>
      <c r="D589" s="15">
        <v>902</v>
      </c>
      <c r="E589" s="15">
        <v>1011</v>
      </c>
      <c r="F589" s="16">
        <v>200</v>
      </c>
      <c r="G589" s="8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33"/>
      <c r="S589" s="8"/>
      <c r="T589" s="8"/>
      <c r="U589" s="8"/>
      <c r="V589" s="8"/>
      <c r="W589" s="8"/>
      <c r="X589" s="8"/>
      <c r="Y589" s="8"/>
      <c r="Z589" s="33">
        <f>Z590</f>
        <v>0</v>
      </c>
      <c r="AA589" s="60"/>
      <c r="AB589" s="60"/>
      <c r="AC589" s="10"/>
      <c r="AD589" s="59"/>
      <c r="AE589" s="47" t="e">
        <f t="shared" si="28"/>
        <v>#DIV/0!</v>
      </c>
      <c r="AF589" s="1"/>
    </row>
    <row r="590" spans="1:32" ht="22.5" customHeight="1" hidden="1">
      <c r="A590" s="13" t="s">
        <v>179</v>
      </c>
      <c r="B590" s="15">
        <v>99</v>
      </c>
      <c r="C590" s="15">
        <v>0</v>
      </c>
      <c r="D590" s="15">
        <v>902</v>
      </c>
      <c r="E590" s="15">
        <v>1011</v>
      </c>
      <c r="F590" s="16">
        <v>240</v>
      </c>
      <c r="G590" s="8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33"/>
      <c r="S590" s="8"/>
      <c r="T590" s="8"/>
      <c r="U590" s="8"/>
      <c r="V590" s="8"/>
      <c r="W590" s="8"/>
      <c r="X590" s="8"/>
      <c r="Y590" s="8">
        <v>51850</v>
      </c>
      <c r="Z590" s="33">
        <v>0</v>
      </c>
      <c r="AA590" s="60"/>
      <c r="AB590" s="60"/>
      <c r="AC590" s="10"/>
      <c r="AD590" s="59"/>
      <c r="AE590" s="47" t="e">
        <f t="shared" si="28"/>
        <v>#DIV/0!</v>
      </c>
      <c r="AF590" s="1"/>
    </row>
    <row r="591" spans="1:32" ht="21">
      <c r="A591" s="30" t="s">
        <v>190</v>
      </c>
      <c r="B591" s="19">
        <v>99</v>
      </c>
      <c r="C591" s="19">
        <v>0</v>
      </c>
      <c r="D591" s="19">
        <v>904</v>
      </c>
      <c r="E591" s="15"/>
      <c r="F591" s="14"/>
      <c r="G591" s="8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33"/>
      <c r="S591" s="8"/>
      <c r="T591" s="8"/>
      <c r="U591" s="8"/>
      <c r="V591" s="68"/>
      <c r="W591" s="68"/>
      <c r="X591" s="68"/>
      <c r="Y591" s="68"/>
      <c r="Z591" s="47">
        <f>Z592+Z597</f>
        <v>2084173.54</v>
      </c>
      <c r="AA591" s="47">
        <f>AA592+AA597</f>
        <v>0</v>
      </c>
      <c r="AB591" s="47">
        <f>AB592+AB597</f>
        <v>0</v>
      </c>
      <c r="AC591" s="47">
        <f>AC592+AC597</f>
        <v>794201</v>
      </c>
      <c r="AD591" s="55"/>
      <c r="AE591" s="47">
        <f t="shared" si="28"/>
        <v>38.106279767854645</v>
      </c>
      <c r="AF591" s="1"/>
    </row>
    <row r="592" spans="1:32" ht="33.75">
      <c r="A592" s="3" t="s">
        <v>67</v>
      </c>
      <c r="B592" s="15">
        <v>99</v>
      </c>
      <c r="C592" s="15">
        <v>0</v>
      </c>
      <c r="D592" s="15">
        <v>904</v>
      </c>
      <c r="E592" s="15">
        <v>1006</v>
      </c>
      <c r="F592" s="14"/>
      <c r="G592" s="8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33"/>
      <c r="S592" s="8"/>
      <c r="T592" s="8"/>
      <c r="U592" s="8"/>
      <c r="V592" s="68"/>
      <c r="W592" s="68"/>
      <c r="X592" s="68"/>
      <c r="Y592" s="68"/>
      <c r="Z592" s="33">
        <f>Z593</f>
        <v>1615370.46</v>
      </c>
      <c r="AA592" s="33">
        <f>AA593</f>
        <v>0</v>
      </c>
      <c r="AB592" s="33">
        <f>AB593</f>
        <v>0</v>
      </c>
      <c r="AC592" s="33">
        <f>AC593</f>
        <v>747107.5</v>
      </c>
      <c r="AD592" s="55"/>
      <c r="AE592" s="47">
        <f t="shared" si="28"/>
        <v>46.249917186179076</v>
      </c>
      <c r="AF592" s="1"/>
    </row>
    <row r="593" spans="1:32" ht="67.5">
      <c r="A593" s="13" t="s">
        <v>13</v>
      </c>
      <c r="B593" s="15">
        <v>99</v>
      </c>
      <c r="C593" s="15">
        <v>0</v>
      </c>
      <c r="D593" s="15">
        <v>904</v>
      </c>
      <c r="E593" s="15">
        <v>1006</v>
      </c>
      <c r="F593" s="14">
        <v>100</v>
      </c>
      <c r="G593" s="8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33"/>
      <c r="S593" s="8"/>
      <c r="T593" s="8"/>
      <c r="U593" s="8"/>
      <c r="V593" s="33"/>
      <c r="W593" s="33"/>
      <c r="X593" s="33"/>
      <c r="Y593" s="33"/>
      <c r="Z593" s="33">
        <f>Z594</f>
        <v>1615370.46</v>
      </c>
      <c r="AA593" s="33"/>
      <c r="AB593" s="33"/>
      <c r="AC593" s="33">
        <f>AC594</f>
        <v>747107.5</v>
      </c>
      <c r="AD593" s="33"/>
      <c r="AE593" s="47">
        <f t="shared" si="28"/>
        <v>46.249917186179076</v>
      </c>
      <c r="AF593" s="1"/>
    </row>
    <row r="594" spans="1:32" ht="22.5">
      <c r="A594" s="13" t="s">
        <v>15</v>
      </c>
      <c r="B594" s="15">
        <v>99</v>
      </c>
      <c r="C594" s="15">
        <v>0</v>
      </c>
      <c r="D594" s="15">
        <v>904</v>
      </c>
      <c r="E594" s="15">
        <v>1006</v>
      </c>
      <c r="F594" s="14" t="s">
        <v>16</v>
      </c>
      <c r="G594" s="8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33"/>
      <c r="S594" s="8"/>
      <c r="T594" s="8"/>
      <c r="U594" s="8"/>
      <c r="V594" s="33"/>
      <c r="W594" s="33"/>
      <c r="X594" s="33"/>
      <c r="Y594" s="33"/>
      <c r="Z594" s="33">
        <f>Z595+Z596</f>
        <v>1615370.46</v>
      </c>
      <c r="AA594" s="33"/>
      <c r="AB594" s="33"/>
      <c r="AC594" s="33">
        <f>AC595+AC596</f>
        <v>747107.5</v>
      </c>
      <c r="AD594" s="33"/>
      <c r="AE594" s="47">
        <f t="shared" si="28"/>
        <v>46.249917186179076</v>
      </c>
      <c r="AF594" s="1"/>
    </row>
    <row r="595" spans="1:32" ht="33.75">
      <c r="A595" s="13" t="s">
        <v>78</v>
      </c>
      <c r="B595" s="15">
        <v>99</v>
      </c>
      <c r="C595" s="15">
        <v>0</v>
      </c>
      <c r="D595" s="15">
        <v>904</v>
      </c>
      <c r="E595" s="15">
        <v>1006</v>
      </c>
      <c r="F595" s="14">
        <v>121</v>
      </c>
      <c r="G595" s="8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33"/>
      <c r="S595" s="8"/>
      <c r="T595" s="8"/>
      <c r="U595" s="8"/>
      <c r="V595" s="68">
        <v>1543760.46</v>
      </c>
      <c r="W595" s="68"/>
      <c r="X595" s="68"/>
      <c r="Y595" s="68"/>
      <c r="Z595" s="33">
        <f>V595</f>
        <v>1543760.46</v>
      </c>
      <c r="AA595" s="60">
        <v>1535537</v>
      </c>
      <c r="AB595" s="60"/>
      <c r="AC595" s="63">
        <v>714557.5</v>
      </c>
      <c r="AD595" s="59">
        <v>1535537</v>
      </c>
      <c r="AE595" s="47">
        <f t="shared" si="28"/>
        <v>46.286811880128084</v>
      </c>
      <c r="AF595" s="1"/>
    </row>
    <row r="596" spans="1:32" ht="33.75">
      <c r="A596" s="13" t="s">
        <v>65</v>
      </c>
      <c r="B596" s="15">
        <v>99</v>
      </c>
      <c r="C596" s="15">
        <v>0</v>
      </c>
      <c r="D596" s="15">
        <v>904</v>
      </c>
      <c r="E596" s="15">
        <v>1006</v>
      </c>
      <c r="F596" s="14">
        <v>122</v>
      </c>
      <c r="G596" s="8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33"/>
      <c r="S596" s="8"/>
      <c r="T596" s="8"/>
      <c r="U596" s="8"/>
      <c r="V596" s="68">
        <v>71610</v>
      </c>
      <c r="W596" s="68"/>
      <c r="X596" s="68"/>
      <c r="Y596" s="68"/>
      <c r="Z596" s="33">
        <f>V596</f>
        <v>71610</v>
      </c>
      <c r="AA596" s="60">
        <v>44380</v>
      </c>
      <c r="AB596" s="60"/>
      <c r="AC596" s="63">
        <v>32550</v>
      </c>
      <c r="AD596" s="59">
        <v>44380</v>
      </c>
      <c r="AE596" s="47">
        <f t="shared" si="28"/>
        <v>45.45454545454545</v>
      </c>
      <c r="AF596" s="1"/>
    </row>
    <row r="597" spans="1:32" ht="33.75">
      <c r="A597" s="11" t="s">
        <v>68</v>
      </c>
      <c r="B597" s="15">
        <v>99</v>
      </c>
      <c r="C597" s="15">
        <v>0</v>
      </c>
      <c r="D597" s="15">
        <v>904</v>
      </c>
      <c r="E597" s="15">
        <v>1007</v>
      </c>
      <c r="F597" s="12"/>
      <c r="G597" s="8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33"/>
      <c r="S597" s="8"/>
      <c r="T597" s="8"/>
      <c r="U597" s="8"/>
      <c r="V597" s="33"/>
      <c r="W597" s="33"/>
      <c r="X597" s="33"/>
      <c r="Y597" s="33"/>
      <c r="Z597" s="33">
        <f>Z598+Z602</f>
        <v>468803.08</v>
      </c>
      <c r="AA597" s="33">
        <f>AA598+AA602</f>
        <v>0</v>
      </c>
      <c r="AB597" s="33">
        <f>AB598+AB602</f>
        <v>0</v>
      </c>
      <c r="AC597" s="33">
        <f>AC598+AC602</f>
        <v>47093.5</v>
      </c>
      <c r="AD597" s="33"/>
      <c r="AE597" s="47">
        <f t="shared" si="28"/>
        <v>10.045475810440495</v>
      </c>
      <c r="AF597" s="1"/>
    </row>
    <row r="598" spans="1:32" ht="67.5">
      <c r="A598" s="13" t="s">
        <v>13</v>
      </c>
      <c r="B598" s="15">
        <v>99</v>
      </c>
      <c r="C598" s="15">
        <v>0</v>
      </c>
      <c r="D598" s="15">
        <v>904</v>
      </c>
      <c r="E598" s="15">
        <v>1007</v>
      </c>
      <c r="F598" s="14" t="s">
        <v>14</v>
      </c>
      <c r="G598" s="8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33"/>
      <c r="S598" s="8"/>
      <c r="T598" s="8"/>
      <c r="U598" s="8"/>
      <c r="V598" s="33"/>
      <c r="W598" s="33"/>
      <c r="X598" s="33"/>
      <c r="Y598" s="33"/>
      <c r="Z598" s="33">
        <f>Z599</f>
        <v>254789.08000000002</v>
      </c>
      <c r="AA598" s="33"/>
      <c r="AB598" s="33"/>
      <c r="AC598" s="56">
        <f>AC599</f>
        <v>0</v>
      </c>
      <c r="AD598" s="56"/>
      <c r="AE598" s="78">
        <f t="shared" si="28"/>
        <v>0</v>
      </c>
      <c r="AF598" s="1"/>
    </row>
    <row r="599" spans="1:32" ht="22.5">
      <c r="A599" s="13" t="s">
        <v>15</v>
      </c>
      <c r="B599" s="15">
        <v>99</v>
      </c>
      <c r="C599" s="15">
        <v>0</v>
      </c>
      <c r="D599" s="15">
        <v>904</v>
      </c>
      <c r="E599" s="15">
        <v>1007</v>
      </c>
      <c r="F599" s="14">
        <v>120</v>
      </c>
      <c r="G599" s="8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33"/>
      <c r="S599" s="8"/>
      <c r="T599" s="8"/>
      <c r="U599" s="8"/>
      <c r="V599" s="33"/>
      <c r="W599" s="33"/>
      <c r="X599" s="33"/>
      <c r="Y599" s="33"/>
      <c r="Z599" s="33">
        <f>Z600+Z601</f>
        <v>254789.08000000002</v>
      </c>
      <c r="AA599" s="33"/>
      <c r="AB599" s="33"/>
      <c r="AC599" s="56">
        <f>AC600+AC601</f>
        <v>0</v>
      </c>
      <c r="AD599" s="56"/>
      <c r="AE599" s="78">
        <f t="shared" si="28"/>
        <v>0</v>
      </c>
      <c r="AF599" s="1"/>
    </row>
    <row r="600" spans="1:32" ht="33.75">
      <c r="A600" s="13" t="s">
        <v>78</v>
      </c>
      <c r="B600" s="15">
        <v>99</v>
      </c>
      <c r="C600" s="15">
        <v>0</v>
      </c>
      <c r="D600" s="15">
        <v>904</v>
      </c>
      <c r="E600" s="15">
        <v>1007</v>
      </c>
      <c r="F600" s="14">
        <v>121</v>
      </c>
      <c r="G600" s="8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33"/>
      <c r="S600" s="8"/>
      <c r="T600" s="8"/>
      <c r="U600" s="8"/>
      <c r="V600" s="68">
        <v>403512.08</v>
      </c>
      <c r="W600" s="68"/>
      <c r="X600" s="68">
        <v>-176253</v>
      </c>
      <c r="Y600" s="68"/>
      <c r="Z600" s="33">
        <f>R600+S600+U600+V600+X600</f>
        <v>227259.08000000002</v>
      </c>
      <c r="AA600" s="60">
        <v>404014</v>
      </c>
      <c r="AB600" s="60"/>
      <c r="AC600" s="79">
        <v>0</v>
      </c>
      <c r="AD600" s="79">
        <v>404014</v>
      </c>
      <c r="AE600" s="78">
        <f t="shared" si="28"/>
        <v>0</v>
      </c>
      <c r="AF600" s="1"/>
    </row>
    <row r="601" spans="1:32" ht="33.75">
      <c r="A601" s="13" t="s">
        <v>65</v>
      </c>
      <c r="B601" s="15">
        <v>99</v>
      </c>
      <c r="C601" s="15">
        <v>0</v>
      </c>
      <c r="D601" s="15">
        <v>904</v>
      </c>
      <c r="E601" s="15">
        <v>1007</v>
      </c>
      <c r="F601" s="14">
        <v>122</v>
      </c>
      <c r="G601" s="8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33"/>
      <c r="S601" s="8"/>
      <c r="T601" s="8"/>
      <c r="U601" s="8"/>
      <c r="V601" s="68">
        <v>27530</v>
      </c>
      <c r="W601" s="68"/>
      <c r="X601" s="68"/>
      <c r="Y601" s="68"/>
      <c r="Z601" s="33">
        <f>R601+S601+U601+V601</f>
        <v>27530</v>
      </c>
      <c r="AA601" s="60">
        <v>29192</v>
      </c>
      <c r="AB601" s="60"/>
      <c r="AC601" s="79">
        <v>0</v>
      </c>
      <c r="AD601" s="79">
        <v>29192</v>
      </c>
      <c r="AE601" s="78">
        <f t="shared" si="28"/>
        <v>0</v>
      </c>
      <c r="AF601" s="1"/>
    </row>
    <row r="602" spans="1:32" ht="22.5">
      <c r="A602" s="13" t="s">
        <v>17</v>
      </c>
      <c r="B602" s="15">
        <v>99</v>
      </c>
      <c r="C602" s="15">
        <v>0</v>
      </c>
      <c r="D602" s="15">
        <v>904</v>
      </c>
      <c r="E602" s="15">
        <v>1007</v>
      </c>
      <c r="F602" s="14" t="s">
        <v>18</v>
      </c>
      <c r="G602" s="8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33"/>
      <c r="S602" s="8"/>
      <c r="T602" s="8"/>
      <c r="U602" s="8"/>
      <c r="V602" s="33"/>
      <c r="W602" s="33"/>
      <c r="X602" s="33"/>
      <c r="Y602" s="33"/>
      <c r="Z602" s="33">
        <f>Z604</f>
        <v>214014</v>
      </c>
      <c r="AA602" s="33"/>
      <c r="AB602" s="33"/>
      <c r="AC602" s="33">
        <f>AC604</f>
        <v>47093.5</v>
      </c>
      <c r="AD602" s="33"/>
      <c r="AE602" s="47">
        <f t="shared" si="28"/>
        <v>22.004868840356238</v>
      </c>
      <c r="AF602" s="1"/>
    </row>
    <row r="603" spans="1:32" ht="22.5" hidden="1">
      <c r="A603" s="13" t="s">
        <v>17</v>
      </c>
      <c r="B603" s="15">
        <v>99</v>
      </c>
      <c r="C603" s="15">
        <v>0</v>
      </c>
      <c r="D603" s="15">
        <v>904</v>
      </c>
      <c r="E603" s="15">
        <v>1007</v>
      </c>
      <c r="F603" s="14" t="s">
        <v>18</v>
      </c>
      <c r="G603" s="8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33"/>
      <c r="S603" s="8"/>
      <c r="T603" s="8"/>
      <c r="U603" s="8"/>
      <c r="V603" s="33"/>
      <c r="W603" s="33"/>
      <c r="X603" s="33"/>
      <c r="Y603" s="33"/>
      <c r="Z603" s="33">
        <v>0</v>
      </c>
      <c r="AA603" s="33"/>
      <c r="AB603" s="33"/>
      <c r="AC603" s="33" t="e">
        <f>AC604+#REF!</f>
        <v>#REF!</v>
      </c>
      <c r="AD603" s="33"/>
      <c r="AE603" s="47" t="e">
        <f t="shared" si="28"/>
        <v>#REF!</v>
      </c>
      <c r="AF603" s="1"/>
    </row>
    <row r="604" spans="1:32" ht="22.5">
      <c r="A604" s="13" t="s">
        <v>179</v>
      </c>
      <c r="B604" s="15">
        <v>99</v>
      </c>
      <c r="C604" s="15">
        <v>0</v>
      </c>
      <c r="D604" s="15">
        <v>904</v>
      </c>
      <c r="E604" s="15">
        <v>1007</v>
      </c>
      <c r="F604" s="14">
        <v>244</v>
      </c>
      <c r="G604" s="8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33"/>
      <c r="S604" s="8"/>
      <c r="T604" s="8"/>
      <c r="U604" s="8"/>
      <c r="V604" s="68">
        <v>214014</v>
      </c>
      <c r="W604" s="68"/>
      <c r="X604" s="68"/>
      <c r="Y604" s="68"/>
      <c r="Z604" s="33">
        <f>V604</f>
        <v>214014</v>
      </c>
      <c r="AA604" s="60">
        <v>282244</v>
      </c>
      <c r="AB604" s="60"/>
      <c r="AC604" s="63">
        <v>47093.5</v>
      </c>
      <c r="AD604" s="59">
        <v>282244</v>
      </c>
      <c r="AE604" s="47">
        <f t="shared" si="28"/>
        <v>22.004868840356238</v>
      </c>
      <c r="AF604" s="1"/>
    </row>
    <row r="605" spans="1:32" ht="21">
      <c r="A605" s="30" t="s">
        <v>191</v>
      </c>
      <c r="B605" s="15">
        <v>99</v>
      </c>
      <c r="C605" s="15">
        <v>0</v>
      </c>
      <c r="D605" s="15">
        <v>905</v>
      </c>
      <c r="E605" s="15"/>
      <c r="F605" s="14"/>
      <c r="G605" s="8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33"/>
      <c r="S605" s="8"/>
      <c r="T605" s="8"/>
      <c r="U605" s="8"/>
      <c r="V605" s="68"/>
      <c r="W605" s="68"/>
      <c r="X605" s="68"/>
      <c r="Y605" s="68"/>
      <c r="Z605" s="33">
        <f>Z606+Z618</f>
        <v>4397611.53</v>
      </c>
      <c r="AA605" s="33">
        <f>AA606+AA618</f>
        <v>0</v>
      </c>
      <c r="AB605" s="33">
        <f>AB606+AB618</f>
        <v>0</v>
      </c>
      <c r="AC605" s="33">
        <f>AC606+AC618</f>
        <v>1614125.16</v>
      </c>
      <c r="AD605" s="55"/>
      <c r="AE605" s="47">
        <f t="shared" si="28"/>
        <v>36.704587228513105</v>
      </c>
      <c r="AF605" s="1"/>
    </row>
    <row r="606" spans="1:32" ht="33.75">
      <c r="A606" s="3" t="s">
        <v>66</v>
      </c>
      <c r="B606" s="15">
        <v>99</v>
      </c>
      <c r="C606" s="15">
        <v>0</v>
      </c>
      <c r="D606" s="15">
        <v>905</v>
      </c>
      <c r="E606" s="15">
        <v>1004</v>
      </c>
      <c r="F606" s="14"/>
      <c r="G606" s="8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33"/>
      <c r="S606" s="8"/>
      <c r="T606" s="8"/>
      <c r="U606" s="8"/>
      <c r="V606" s="68"/>
      <c r="W606" s="68"/>
      <c r="X606" s="68"/>
      <c r="Y606" s="68"/>
      <c r="Z606" s="33">
        <f>Z607+Z611+Z614</f>
        <v>2604123.92</v>
      </c>
      <c r="AA606" s="33">
        <f>AA607+AA611+AA614</f>
        <v>0</v>
      </c>
      <c r="AB606" s="33">
        <f>AB607+AB611+AB614</f>
        <v>0</v>
      </c>
      <c r="AC606" s="33">
        <f>AC607+AC611+AC614</f>
        <v>949197.82</v>
      </c>
      <c r="AD606" s="55"/>
      <c r="AE606" s="47">
        <f t="shared" si="28"/>
        <v>36.449794601172435</v>
      </c>
      <c r="AF606" s="1"/>
    </row>
    <row r="607" spans="1:32" ht="67.5">
      <c r="A607" s="13" t="s">
        <v>13</v>
      </c>
      <c r="B607" s="15">
        <v>99</v>
      </c>
      <c r="C607" s="15">
        <v>0</v>
      </c>
      <c r="D607" s="15">
        <v>905</v>
      </c>
      <c r="E607" s="15">
        <v>1004</v>
      </c>
      <c r="F607" s="14" t="s">
        <v>14</v>
      </c>
      <c r="G607" s="8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33"/>
      <c r="S607" s="8"/>
      <c r="T607" s="8"/>
      <c r="U607" s="8"/>
      <c r="V607" s="33"/>
      <c r="W607" s="33"/>
      <c r="X607" s="33"/>
      <c r="Y607" s="33"/>
      <c r="Z607" s="33">
        <f>Z608</f>
        <v>1829333.92</v>
      </c>
      <c r="AA607" s="33"/>
      <c r="AB607" s="33"/>
      <c r="AC607" s="33">
        <f>AC608</f>
        <v>686157.34</v>
      </c>
      <c r="AD607" s="33"/>
      <c r="AE607" s="47">
        <f t="shared" si="28"/>
        <v>37.50858891852833</v>
      </c>
      <c r="AF607" s="1"/>
    </row>
    <row r="608" spans="1:32" ht="22.5">
      <c r="A608" s="13" t="s">
        <v>15</v>
      </c>
      <c r="B608" s="15">
        <v>99</v>
      </c>
      <c r="C608" s="15">
        <v>0</v>
      </c>
      <c r="D608" s="15">
        <v>905</v>
      </c>
      <c r="E608" s="15">
        <v>1004</v>
      </c>
      <c r="F608" s="14" t="s">
        <v>16</v>
      </c>
      <c r="G608" s="8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33"/>
      <c r="S608" s="8"/>
      <c r="T608" s="8"/>
      <c r="U608" s="8"/>
      <c r="V608" s="33"/>
      <c r="W608" s="33"/>
      <c r="X608" s="33"/>
      <c r="Y608" s="33"/>
      <c r="Z608" s="33">
        <f>Z609+Z610</f>
        <v>1829333.92</v>
      </c>
      <c r="AA608" s="33"/>
      <c r="AB608" s="33"/>
      <c r="AC608" s="33">
        <f>AC609+AC610</f>
        <v>686157.34</v>
      </c>
      <c r="AD608" s="33"/>
      <c r="AE608" s="47">
        <f t="shared" si="28"/>
        <v>37.50858891852833</v>
      </c>
      <c r="AF608" s="1"/>
    </row>
    <row r="609" spans="1:32" ht="33.75">
      <c r="A609" s="13" t="s">
        <v>78</v>
      </c>
      <c r="B609" s="15">
        <v>99</v>
      </c>
      <c r="C609" s="15">
        <v>0</v>
      </c>
      <c r="D609" s="15">
        <v>905</v>
      </c>
      <c r="E609" s="15">
        <v>1004</v>
      </c>
      <c r="F609" s="14">
        <v>121</v>
      </c>
      <c r="G609" s="8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33"/>
      <c r="S609" s="8"/>
      <c r="T609" s="8"/>
      <c r="U609" s="8"/>
      <c r="V609" s="68">
        <v>1762233.92</v>
      </c>
      <c r="W609" s="68"/>
      <c r="X609" s="68"/>
      <c r="Y609" s="68"/>
      <c r="Z609" s="33">
        <f>R609+S609+U609+V609</f>
        <v>1762233.92</v>
      </c>
      <c r="AA609" s="60">
        <v>1763907</v>
      </c>
      <c r="AB609" s="60"/>
      <c r="AC609" s="63">
        <v>686157.34</v>
      </c>
      <c r="AD609" s="59">
        <v>1763907</v>
      </c>
      <c r="AE609" s="47">
        <f t="shared" si="28"/>
        <v>38.93679109297817</v>
      </c>
      <c r="AF609" s="1"/>
    </row>
    <row r="610" spans="1:32" ht="33.75">
      <c r="A610" s="13" t="s">
        <v>65</v>
      </c>
      <c r="B610" s="15">
        <v>99</v>
      </c>
      <c r="C610" s="15">
        <v>0</v>
      </c>
      <c r="D610" s="15">
        <v>905</v>
      </c>
      <c r="E610" s="15">
        <v>1004</v>
      </c>
      <c r="F610" s="14">
        <v>122</v>
      </c>
      <c r="G610" s="8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33"/>
      <c r="S610" s="8"/>
      <c r="T610" s="8"/>
      <c r="U610" s="8"/>
      <c r="V610" s="68">
        <v>67100</v>
      </c>
      <c r="W610" s="68"/>
      <c r="X610" s="68"/>
      <c r="Y610" s="68"/>
      <c r="Z610" s="33">
        <f>R610+S610+U610+V610</f>
        <v>67100</v>
      </c>
      <c r="AA610" s="60">
        <v>72640</v>
      </c>
      <c r="AB610" s="60"/>
      <c r="AC610" s="79">
        <v>0</v>
      </c>
      <c r="AD610" s="79">
        <v>72640</v>
      </c>
      <c r="AE610" s="78">
        <f t="shared" si="28"/>
        <v>0</v>
      </c>
      <c r="AF610" s="1"/>
    </row>
    <row r="611" spans="1:32" ht="22.5">
      <c r="A611" s="13" t="s">
        <v>17</v>
      </c>
      <c r="B611" s="15">
        <v>99</v>
      </c>
      <c r="C611" s="15">
        <v>0</v>
      </c>
      <c r="D611" s="15">
        <v>905</v>
      </c>
      <c r="E611" s="15">
        <v>1004</v>
      </c>
      <c r="F611" s="14">
        <v>200</v>
      </c>
      <c r="G611" s="8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33"/>
      <c r="S611" s="8"/>
      <c r="T611" s="8"/>
      <c r="U611" s="8"/>
      <c r="V611" s="33"/>
      <c r="W611" s="33"/>
      <c r="X611" s="33"/>
      <c r="Y611" s="33"/>
      <c r="Z611" s="33">
        <f>Z612+Z613</f>
        <v>747290</v>
      </c>
      <c r="AA611" s="33"/>
      <c r="AB611" s="33"/>
      <c r="AC611" s="33">
        <f>AC612+AC613</f>
        <v>262144.48</v>
      </c>
      <c r="AD611" s="33"/>
      <c r="AE611" s="47">
        <f t="shared" si="28"/>
        <v>35.07935072060378</v>
      </c>
      <c r="AF611" s="1"/>
    </row>
    <row r="612" spans="1:32" ht="33.75" hidden="1">
      <c r="A612" s="13" t="s">
        <v>19</v>
      </c>
      <c r="B612" s="15">
        <v>99</v>
      </c>
      <c r="C612" s="15">
        <v>0</v>
      </c>
      <c r="D612" s="15">
        <v>905</v>
      </c>
      <c r="E612" s="15">
        <v>1004</v>
      </c>
      <c r="F612" s="14">
        <v>240</v>
      </c>
      <c r="G612" s="8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33"/>
      <c r="S612" s="8"/>
      <c r="T612" s="8"/>
      <c r="U612" s="8"/>
      <c r="V612" s="68"/>
      <c r="W612" s="68"/>
      <c r="X612" s="68"/>
      <c r="Y612" s="68"/>
      <c r="Z612" s="33">
        <f>R612+S612+U612</f>
        <v>0</v>
      </c>
      <c r="AA612" s="56"/>
      <c r="AB612" s="56"/>
      <c r="AC612" s="55"/>
      <c r="AD612" s="55"/>
      <c r="AE612" s="47" t="e">
        <f t="shared" si="28"/>
        <v>#DIV/0!</v>
      </c>
      <c r="AF612" s="1"/>
    </row>
    <row r="613" spans="1:32" ht="22.5">
      <c r="A613" s="13" t="s">
        <v>179</v>
      </c>
      <c r="B613" s="15">
        <v>99</v>
      </c>
      <c r="C613" s="15">
        <v>0</v>
      </c>
      <c r="D613" s="15">
        <v>905</v>
      </c>
      <c r="E613" s="15">
        <v>1004</v>
      </c>
      <c r="F613" s="14">
        <v>244</v>
      </c>
      <c r="G613" s="8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33"/>
      <c r="S613" s="8"/>
      <c r="T613" s="8"/>
      <c r="U613" s="8"/>
      <c r="V613" s="68">
        <v>747290</v>
      </c>
      <c r="W613" s="68"/>
      <c r="X613" s="68"/>
      <c r="Y613" s="68"/>
      <c r="Z613" s="33">
        <f>U613+V613</f>
        <v>747290</v>
      </c>
      <c r="AA613" s="60">
        <v>880291</v>
      </c>
      <c r="AB613" s="60"/>
      <c r="AC613" s="63">
        <v>262144.48</v>
      </c>
      <c r="AD613" s="59">
        <v>880291</v>
      </c>
      <c r="AE613" s="47">
        <f t="shared" si="28"/>
        <v>35.07935072060378</v>
      </c>
      <c r="AF613" s="1"/>
    </row>
    <row r="614" spans="1:32" ht="11.25">
      <c r="A614" s="13" t="s">
        <v>21</v>
      </c>
      <c r="B614" s="15">
        <v>99</v>
      </c>
      <c r="C614" s="15">
        <v>0</v>
      </c>
      <c r="D614" s="15">
        <v>905</v>
      </c>
      <c r="E614" s="15">
        <v>1004</v>
      </c>
      <c r="F614" s="14" t="s">
        <v>22</v>
      </c>
      <c r="G614" s="8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33"/>
      <c r="S614" s="8"/>
      <c r="T614" s="8"/>
      <c r="U614" s="8"/>
      <c r="V614" s="68"/>
      <c r="W614" s="68"/>
      <c r="X614" s="68"/>
      <c r="Y614" s="68"/>
      <c r="Z614" s="33">
        <f>Z615</f>
        <v>27500</v>
      </c>
      <c r="AA614" s="33"/>
      <c r="AB614" s="33"/>
      <c r="AC614" s="33">
        <f>AC615</f>
        <v>896</v>
      </c>
      <c r="AD614" s="33"/>
      <c r="AE614" s="47">
        <f t="shared" si="28"/>
        <v>3.2581818181818183</v>
      </c>
      <c r="AF614" s="1"/>
    </row>
    <row r="615" spans="1:32" ht="11.25">
      <c r="A615" s="13" t="s">
        <v>49</v>
      </c>
      <c r="B615" s="15">
        <v>99</v>
      </c>
      <c r="C615" s="15">
        <v>0</v>
      </c>
      <c r="D615" s="15">
        <v>905</v>
      </c>
      <c r="E615" s="15">
        <v>1004</v>
      </c>
      <c r="F615" s="14">
        <v>850</v>
      </c>
      <c r="G615" s="8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33"/>
      <c r="S615" s="8"/>
      <c r="T615" s="8"/>
      <c r="U615" s="8"/>
      <c r="V615" s="68"/>
      <c r="W615" s="68"/>
      <c r="X615" s="68"/>
      <c r="Y615" s="68"/>
      <c r="Z615" s="33">
        <f>Z617</f>
        <v>27500</v>
      </c>
      <c r="AA615" s="33"/>
      <c r="AB615" s="33"/>
      <c r="AC615" s="33">
        <f>AC617</f>
        <v>896</v>
      </c>
      <c r="AD615" s="33"/>
      <c r="AE615" s="47">
        <f t="shared" si="28"/>
        <v>3.2581818181818183</v>
      </c>
      <c r="AF615" s="1"/>
    </row>
    <row r="616" spans="1:32" ht="22.5" hidden="1">
      <c r="A616" s="13" t="s">
        <v>23</v>
      </c>
      <c r="B616" s="15">
        <v>99</v>
      </c>
      <c r="C616" s="15">
        <v>0</v>
      </c>
      <c r="D616" s="15">
        <v>905</v>
      </c>
      <c r="E616" s="15">
        <v>1004</v>
      </c>
      <c r="F616" s="14" t="s">
        <v>24</v>
      </c>
      <c r="G616" s="8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33"/>
      <c r="S616" s="8"/>
      <c r="T616" s="8"/>
      <c r="U616" s="8"/>
      <c r="V616" s="68"/>
      <c r="W616" s="68"/>
      <c r="X616" s="68"/>
      <c r="Y616" s="68"/>
      <c r="Z616" s="33">
        <v>0</v>
      </c>
      <c r="AA616" s="33"/>
      <c r="AB616" s="33"/>
      <c r="AC616" s="55"/>
      <c r="AD616" s="55"/>
      <c r="AE616" s="47" t="e">
        <f t="shared" si="28"/>
        <v>#DIV/0!</v>
      </c>
      <c r="AF616" s="1"/>
    </row>
    <row r="617" spans="1:32" ht="22.5">
      <c r="A617" s="13" t="s">
        <v>25</v>
      </c>
      <c r="B617" s="15">
        <v>99</v>
      </c>
      <c r="C617" s="15">
        <v>0</v>
      </c>
      <c r="D617" s="15">
        <v>905</v>
      </c>
      <c r="E617" s="15">
        <v>1004</v>
      </c>
      <c r="F617" s="14" t="s">
        <v>26</v>
      </c>
      <c r="G617" s="8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33"/>
      <c r="S617" s="8"/>
      <c r="T617" s="8"/>
      <c r="U617" s="8"/>
      <c r="V617" s="68">
        <v>27500</v>
      </c>
      <c r="W617" s="68"/>
      <c r="X617" s="68"/>
      <c r="Y617" s="68"/>
      <c r="Z617" s="33">
        <f>R617+S617+V617</f>
        <v>27500</v>
      </c>
      <c r="AA617" s="60">
        <v>27500</v>
      </c>
      <c r="AB617" s="60"/>
      <c r="AC617" s="63">
        <v>896</v>
      </c>
      <c r="AD617" s="59">
        <v>27500</v>
      </c>
      <c r="AE617" s="47">
        <f t="shared" si="28"/>
        <v>3.2581818181818183</v>
      </c>
      <c r="AF617" s="1"/>
    </row>
    <row r="618" spans="1:32" ht="33.75">
      <c r="A618" s="13" t="s">
        <v>47</v>
      </c>
      <c r="B618" s="15">
        <v>99</v>
      </c>
      <c r="C618" s="15">
        <v>0</v>
      </c>
      <c r="D618" s="15">
        <v>905</v>
      </c>
      <c r="E618" s="15">
        <v>1005</v>
      </c>
      <c r="F618" s="12" t="s">
        <v>0</v>
      </c>
      <c r="G618" s="8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33"/>
      <c r="S618" s="8"/>
      <c r="T618" s="8"/>
      <c r="U618" s="8"/>
      <c r="V618" s="68"/>
      <c r="W618" s="68"/>
      <c r="X618" s="68"/>
      <c r="Y618" s="68"/>
      <c r="Z618" s="33">
        <f aca="true" t="shared" si="29" ref="Z618:AC619">Z619</f>
        <v>1793487.61</v>
      </c>
      <c r="AA618" s="33">
        <f t="shared" si="29"/>
        <v>0</v>
      </c>
      <c r="AB618" s="33">
        <f t="shared" si="29"/>
        <v>0</v>
      </c>
      <c r="AC618" s="33">
        <f t="shared" si="29"/>
        <v>664927.34</v>
      </c>
      <c r="AD618" s="33"/>
      <c r="AE618" s="47">
        <f t="shared" si="28"/>
        <v>37.07454326935662</v>
      </c>
      <c r="AF618" s="1"/>
    </row>
    <row r="619" spans="1:32" ht="67.5">
      <c r="A619" s="13" t="s">
        <v>13</v>
      </c>
      <c r="B619" s="15">
        <v>99</v>
      </c>
      <c r="C619" s="15">
        <v>0</v>
      </c>
      <c r="D619" s="15">
        <v>905</v>
      </c>
      <c r="E619" s="15">
        <v>1005</v>
      </c>
      <c r="F619" s="14" t="s">
        <v>14</v>
      </c>
      <c r="G619" s="8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33"/>
      <c r="S619" s="8"/>
      <c r="T619" s="8"/>
      <c r="U619" s="8"/>
      <c r="V619" s="33"/>
      <c r="W619" s="33"/>
      <c r="X619" s="33"/>
      <c r="Y619" s="33"/>
      <c r="Z619" s="33">
        <f t="shared" si="29"/>
        <v>1793487.61</v>
      </c>
      <c r="AA619" s="33"/>
      <c r="AB619" s="33"/>
      <c r="AC619" s="33">
        <f t="shared" si="29"/>
        <v>664927.34</v>
      </c>
      <c r="AD619" s="33"/>
      <c r="AE619" s="47">
        <f t="shared" si="28"/>
        <v>37.07454326935662</v>
      </c>
      <c r="AF619" s="1"/>
    </row>
    <row r="620" spans="1:32" ht="22.5">
      <c r="A620" s="13" t="s">
        <v>15</v>
      </c>
      <c r="B620" s="15">
        <v>99</v>
      </c>
      <c r="C620" s="15">
        <v>0</v>
      </c>
      <c r="D620" s="15">
        <v>905</v>
      </c>
      <c r="E620" s="15">
        <v>1005</v>
      </c>
      <c r="F620" s="14" t="s">
        <v>16</v>
      </c>
      <c r="G620" s="8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33"/>
      <c r="S620" s="8"/>
      <c r="T620" s="8"/>
      <c r="U620" s="8"/>
      <c r="V620" s="33"/>
      <c r="W620" s="33"/>
      <c r="X620" s="33"/>
      <c r="Y620" s="33"/>
      <c r="Z620" s="33">
        <f>Z621+Z622</f>
        <v>1793487.61</v>
      </c>
      <c r="AA620" s="33"/>
      <c r="AB620" s="33"/>
      <c r="AC620" s="33">
        <f>AC621+AC622</f>
        <v>664927.34</v>
      </c>
      <c r="AD620" s="33"/>
      <c r="AE620" s="47">
        <f t="shared" si="28"/>
        <v>37.07454326935662</v>
      </c>
      <c r="AF620" s="1"/>
    </row>
    <row r="621" spans="1:32" ht="33.75">
      <c r="A621" s="13" t="s">
        <v>78</v>
      </c>
      <c r="B621" s="15">
        <v>99</v>
      </c>
      <c r="C621" s="15">
        <v>0</v>
      </c>
      <c r="D621" s="15">
        <v>905</v>
      </c>
      <c r="E621" s="15">
        <v>1005</v>
      </c>
      <c r="F621" s="14">
        <v>121</v>
      </c>
      <c r="G621" s="8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33"/>
      <c r="S621" s="8"/>
      <c r="T621" s="8"/>
      <c r="U621" s="8"/>
      <c r="V621" s="68">
        <v>1754427.61</v>
      </c>
      <c r="W621" s="68"/>
      <c r="X621" s="68"/>
      <c r="Y621" s="68"/>
      <c r="Z621" s="33">
        <f>R621+S621+U621+V621</f>
        <v>1754427.61</v>
      </c>
      <c r="AA621" s="60">
        <v>1763818</v>
      </c>
      <c r="AB621" s="60"/>
      <c r="AC621" s="63">
        <v>664927.34</v>
      </c>
      <c r="AD621" s="59">
        <v>1763818</v>
      </c>
      <c r="AE621" s="47">
        <f t="shared" si="28"/>
        <v>37.89995872214983</v>
      </c>
      <c r="AF621" s="1"/>
    </row>
    <row r="622" spans="1:32" ht="33.75">
      <c r="A622" s="13" t="s">
        <v>65</v>
      </c>
      <c r="B622" s="15">
        <v>99</v>
      </c>
      <c r="C622" s="15">
        <v>0</v>
      </c>
      <c r="D622" s="15">
        <v>905</v>
      </c>
      <c r="E622" s="15">
        <v>1005</v>
      </c>
      <c r="F622" s="14">
        <v>122</v>
      </c>
      <c r="G622" s="8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33"/>
      <c r="S622" s="8"/>
      <c r="T622" s="8"/>
      <c r="U622" s="8"/>
      <c r="V622" s="68">
        <v>39060</v>
      </c>
      <c r="W622" s="68"/>
      <c r="X622" s="68"/>
      <c r="Y622" s="68"/>
      <c r="Z622" s="33">
        <f>R622+S622+U622+V622</f>
        <v>39060</v>
      </c>
      <c r="AA622" s="60">
        <v>70154</v>
      </c>
      <c r="AB622" s="60"/>
      <c r="AC622" s="79">
        <v>0</v>
      </c>
      <c r="AD622" s="79">
        <v>70154</v>
      </c>
      <c r="AE622" s="78">
        <f t="shared" si="28"/>
        <v>0</v>
      </c>
      <c r="AF622" s="1"/>
    </row>
    <row r="623" spans="1:32" ht="22.5">
      <c r="A623" s="3" t="s">
        <v>173</v>
      </c>
      <c r="B623" s="15">
        <v>99</v>
      </c>
      <c r="C623" s="15">
        <v>0</v>
      </c>
      <c r="D623" s="15">
        <v>902</v>
      </c>
      <c r="E623" s="15">
        <v>1012</v>
      </c>
      <c r="F623" s="16"/>
      <c r="G623" s="8">
        <f>G626</f>
        <v>7400000</v>
      </c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8">
        <f>R626</f>
        <v>3500000</v>
      </c>
      <c r="S623" s="8"/>
      <c r="T623" s="8"/>
      <c r="U623" s="8"/>
      <c r="V623" s="8"/>
      <c r="W623" s="8"/>
      <c r="X623" s="8"/>
      <c r="Y623" s="8"/>
      <c r="Z623" s="8">
        <f>Z626+Z624</f>
        <v>1319291.9300000002</v>
      </c>
      <c r="AA623" s="8">
        <f>AA626+AA624</f>
        <v>0</v>
      </c>
      <c r="AB623" s="8">
        <f>AB626+AB624</f>
        <v>0</v>
      </c>
      <c r="AC623" s="8">
        <f>AC626+AC624</f>
        <v>353150</v>
      </c>
      <c r="AD623" s="8"/>
      <c r="AE623" s="47">
        <f t="shared" si="28"/>
        <v>26.768146758845102</v>
      </c>
      <c r="AF623" s="1"/>
    </row>
    <row r="624" spans="1:32" ht="24">
      <c r="A624" s="53" t="s">
        <v>34</v>
      </c>
      <c r="B624" s="15">
        <v>99</v>
      </c>
      <c r="C624" s="15">
        <v>0</v>
      </c>
      <c r="D624" s="15">
        <v>902</v>
      </c>
      <c r="E624" s="15">
        <v>1012</v>
      </c>
      <c r="F624" s="16">
        <v>300</v>
      </c>
      <c r="G624" s="8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8"/>
      <c r="S624" s="8"/>
      <c r="T624" s="8"/>
      <c r="U624" s="8"/>
      <c r="V624" s="8"/>
      <c r="W624" s="8"/>
      <c r="X624" s="8"/>
      <c r="Y624" s="8"/>
      <c r="Z624" s="8">
        <f>Z625</f>
        <v>418200</v>
      </c>
      <c r="AA624" s="8"/>
      <c r="AB624" s="8"/>
      <c r="AC624" s="8">
        <f>AC625</f>
        <v>353150</v>
      </c>
      <c r="AD624" s="8"/>
      <c r="AE624" s="47">
        <f t="shared" si="28"/>
        <v>84.44524151123865</v>
      </c>
      <c r="AF624" s="1"/>
    </row>
    <row r="625" spans="1:32" ht="24">
      <c r="A625" s="53" t="s">
        <v>34</v>
      </c>
      <c r="B625" s="15">
        <v>99</v>
      </c>
      <c r="C625" s="15">
        <v>0</v>
      </c>
      <c r="D625" s="15">
        <v>902</v>
      </c>
      <c r="E625" s="15">
        <v>1012</v>
      </c>
      <c r="F625" s="16">
        <v>360</v>
      </c>
      <c r="G625" s="8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8"/>
      <c r="S625" s="8"/>
      <c r="T625" s="8"/>
      <c r="U625" s="8"/>
      <c r="V625" s="8">
        <v>5000</v>
      </c>
      <c r="W625" s="8"/>
      <c r="X625" s="8">
        <v>5000</v>
      </c>
      <c r="Y625" s="8">
        <v>408200</v>
      </c>
      <c r="Z625" s="8">
        <f>V625+X625+Y625</f>
        <v>418200</v>
      </c>
      <c r="AA625" s="8"/>
      <c r="AB625" s="8"/>
      <c r="AC625" s="8">
        <v>353150</v>
      </c>
      <c r="AD625" s="8"/>
      <c r="AE625" s="47">
        <f t="shared" si="28"/>
        <v>84.44524151123865</v>
      </c>
      <c r="AF625" s="1"/>
    </row>
    <row r="626" spans="1:32" ht="11.25" hidden="1">
      <c r="A626" s="3" t="s">
        <v>21</v>
      </c>
      <c r="B626" s="15">
        <v>99</v>
      </c>
      <c r="C626" s="15">
        <v>0</v>
      </c>
      <c r="D626" s="15">
        <v>902</v>
      </c>
      <c r="E626" s="15">
        <v>1012</v>
      </c>
      <c r="F626" s="16">
        <v>800</v>
      </c>
      <c r="G626" s="8">
        <f>G627</f>
        <v>7400000</v>
      </c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8">
        <f>R627</f>
        <v>3500000</v>
      </c>
      <c r="S626" s="8"/>
      <c r="T626" s="8"/>
      <c r="U626" s="8"/>
      <c r="V626" s="8"/>
      <c r="W626" s="8"/>
      <c r="X626" s="8"/>
      <c r="Y626" s="8"/>
      <c r="Z626" s="8">
        <f>Z627</f>
        <v>901091.93</v>
      </c>
      <c r="AA626" s="8"/>
      <c r="AB626" s="8"/>
      <c r="AC626" s="8">
        <f>AC627</f>
        <v>0</v>
      </c>
      <c r="AD626" s="8"/>
      <c r="AE626" s="47">
        <f t="shared" si="28"/>
        <v>0</v>
      </c>
      <c r="AF626" s="1"/>
    </row>
    <row r="627" spans="1:32" ht="11.25" hidden="1">
      <c r="A627" s="3" t="s">
        <v>33</v>
      </c>
      <c r="B627" s="15">
        <v>99</v>
      </c>
      <c r="C627" s="15">
        <v>0</v>
      </c>
      <c r="D627" s="15">
        <v>902</v>
      </c>
      <c r="E627" s="15">
        <v>1012</v>
      </c>
      <c r="F627" s="16">
        <v>870</v>
      </c>
      <c r="G627" s="8">
        <v>7400000</v>
      </c>
      <c r="H627" s="2"/>
      <c r="I627" s="2">
        <v>-124370</v>
      </c>
      <c r="J627" s="2"/>
      <c r="K627" s="2">
        <v>-1331370</v>
      </c>
      <c r="L627" s="2">
        <v>-265298</v>
      </c>
      <c r="M627" s="2">
        <v>-704769.43</v>
      </c>
      <c r="N627" s="2">
        <v>-421626.2</v>
      </c>
      <c r="O627" s="2">
        <v>-1259381.55</v>
      </c>
      <c r="P627" s="2">
        <v>-808816</v>
      </c>
      <c r="Q627" s="2">
        <v>-374634</v>
      </c>
      <c r="R627" s="8">
        <v>3500000</v>
      </c>
      <c r="S627" s="8"/>
      <c r="T627" s="8"/>
      <c r="U627" s="8"/>
      <c r="V627" s="8">
        <v>-2101840.41</v>
      </c>
      <c r="W627" s="8"/>
      <c r="X627" s="8">
        <v>-38867.66</v>
      </c>
      <c r="Y627" s="8">
        <v>-693356.96</v>
      </c>
      <c r="Z627" s="33">
        <v>901091.93</v>
      </c>
      <c r="AA627" s="33">
        <v>0</v>
      </c>
      <c r="AB627" s="33"/>
      <c r="AC627" s="63">
        <v>0</v>
      </c>
      <c r="AD627" s="10">
        <v>0</v>
      </c>
      <c r="AE627" s="47">
        <f t="shared" si="28"/>
        <v>0</v>
      </c>
      <c r="AF627" s="1"/>
    </row>
    <row r="628" spans="1:32" ht="11.25">
      <c r="A628" s="18" t="s">
        <v>95</v>
      </c>
      <c r="B628" s="15"/>
      <c r="C628" s="15"/>
      <c r="D628" s="15"/>
      <c r="E628" s="15"/>
      <c r="F628" s="16"/>
      <c r="G628" s="21" t="e">
        <f>G8+G281+G317+G452+#REF!+G474+G483+G491+G497+G523+#REF!+#REF!+G543+G549</f>
        <v>#REF!</v>
      </c>
      <c r="H628" s="2"/>
      <c r="I628" s="2"/>
      <c r="J628" s="2"/>
      <c r="K628" s="2">
        <f>SUM(K8:K627)</f>
        <v>2469703</v>
      </c>
      <c r="L628" s="2"/>
      <c r="M628" s="2"/>
      <c r="N628" s="2"/>
      <c r="O628" s="2"/>
      <c r="P628" s="2">
        <f>SUM(P8:P627)</f>
        <v>8549866.540000001</v>
      </c>
      <c r="Q628" s="2"/>
      <c r="R628" s="21">
        <f>R8+R281+R317+R452+R474+R483+R491+R497+R523+R543+R549+R529</f>
        <v>711155846.9999999</v>
      </c>
      <c r="S628" s="21">
        <f>SUM(S8:S627)</f>
        <v>3254878.000000001</v>
      </c>
      <c r="T628" s="21"/>
      <c r="U628" s="21"/>
      <c r="V628" s="21">
        <f>SUM(V8:V627)</f>
        <v>138458780.52000004</v>
      </c>
      <c r="W628" s="21"/>
      <c r="X628" s="21"/>
      <c r="Y628" s="21"/>
      <c r="Z628" s="21">
        <f>Z8+Z281+Z317+Z452+Z474+Z483+Z491+Z497+Z523+Z529+Z539+Z543+Z549</f>
        <v>889852023.1800001</v>
      </c>
      <c r="AA628" s="21">
        <f>AA8+AA281+AA317+AA452+AA474+AA483+AA491+AA497+AA523+AA543+AA549+AA529+AA539+AA591+AA605+AA250+AA231</f>
        <v>0</v>
      </c>
      <c r="AB628" s="21">
        <f>AB8+AB281+AB317+AB452+AB474+AB483+AB491+AB497+AB523+AB543+AB549+AB529+AB539+AB591+AB605+AB250+AB231</f>
        <v>0</v>
      </c>
      <c r="AC628" s="21">
        <f>AC8+AC281+AC317+AC452+AC474+AC483+AC491+AC497+AC523+AC529+AC539+AC543+AC549</f>
        <v>398909410.34000003</v>
      </c>
      <c r="AD628" s="21"/>
      <c r="AE628" s="47">
        <f t="shared" si="28"/>
        <v>44.8287355592502</v>
      </c>
      <c r="AF628" s="1"/>
    </row>
    <row r="629" spans="1:17" ht="11.25">
      <c r="A629" s="43"/>
      <c r="B629" s="40"/>
      <c r="C629" s="40"/>
      <c r="D629" s="40"/>
      <c r="E629" s="40"/>
      <c r="F629" s="39"/>
      <c r="G629" s="41"/>
      <c r="H629" s="37"/>
      <c r="I629" s="37"/>
      <c r="J629" s="37"/>
      <c r="K629" s="37"/>
      <c r="L629" s="37"/>
      <c r="M629" s="37"/>
      <c r="N629" s="37"/>
      <c r="O629" s="37"/>
      <c r="P629" s="37"/>
      <c r="Q629" s="37"/>
    </row>
    <row r="631" spans="1:31" ht="11.25">
      <c r="A631" s="38"/>
      <c r="B631" s="44"/>
      <c r="C631" s="44"/>
      <c r="D631" s="44"/>
      <c r="E631" s="44"/>
      <c r="G631" s="44" t="s">
        <v>96</v>
      </c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48"/>
      <c r="V631" s="1">
        <f>V14+V15+V19+V20+V23+V41+V65+V69+V72+V79+V86+V89+V92+V113+V132+V135+V172+V185+V257+V280+V294+V295+V298+V316+V323+V340+V380+V402+V403+V406+V418+V426+V439+V443+V457+V458+V461+V496+V506+V518+V522+V542+V554+V555+V558+V562+V566+V567+V572+V573+V577+V578+V595+V596+V600+V601+V604+V609+V610+V617+V621+V622+V625+V627+V586+V613+V252</f>
        <v>112526284.58</v>
      </c>
      <c r="W631" s="1"/>
      <c r="X631" s="1"/>
      <c r="Y631" s="1"/>
      <c r="Z631" s="1"/>
      <c r="AA631" s="1">
        <f>AA14+AA15+AA19+AA20+AA23+AA41+AA65+AA69+AA72+AA79+AA86+AA89+AA92+AA113+AA132+AA135+AA172+AA185+AA257+AA280+AA294+AA295+AA298+AA316+AA323+AA340+AA380+AA402+AA403+AA406+AA418+AA426+AA439+AA443+AA457+AA458+AA461+AA496+AA506+AA518+AA522+AA542+AA554+AA555+AA558+AA562+AA566+AA567+AA572+AA573+AA577+AA578+AA595+AA596+AA600+AA601+AA604+AA609+AA610+AA617+AA621+AA622+AA625+AA627+AA586+AA613+AA467</f>
        <v>1011840.0000000009</v>
      </c>
      <c r="AB631" s="1"/>
      <c r="AC631" s="52"/>
      <c r="AE631" s="52"/>
    </row>
  </sheetData>
  <sheetProtection/>
  <autoFilter ref="A7:G628"/>
  <mergeCells count="3">
    <mergeCell ref="A5:G5"/>
    <mergeCell ref="E2:AC2"/>
    <mergeCell ref="A4:AE4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2015-08-04T07:43:49Z</dcterms:modified>
  <cp:category/>
  <cp:version/>
  <cp:contentType/>
  <cp:contentStatus/>
</cp:coreProperties>
</file>