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0485" yWindow="210" windowWidth="19440" windowHeight="11595" activeTab="1"/>
  </bookViews>
  <sheets>
    <sheet name="Приложение 1" sheetId="7" r:id="rId1"/>
    <sheet name="Приложение 2" sheetId="5" r:id="rId2"/>
    <sheet name="Приложение 3" sheetId="6" r:id="rId3"/>
  </sheets>
  <definedNames>
    <definedName name="_GoBack" localSheetId="0">'Приложение 1'!#REF!</definedName>
    <definedName name="_xlnm._FilterDatabase" localSheetId="0" hidden="1">'Приложение 1'!$A$11:$X$41</definedName>
    <definedName name="_xlnm.Print_Area" localSheetId="0">'Приложение 1'!$A$1:$W$41</definedName>
    <definedName name="_xlnm.Print_Area" localSheetId="1">'Приложение 2'!$A$1:$V$40</definedName>
    <definedName name="_xlnm.Print_Area" localSheetId="2">'Приложение 3'!$A$1:$N$32</definedName>
    <definedName name="Перечень">#REF!</definedName>
    <definedName name="Перечень2">#REF!</definedName>
    <definedName name="Перечень3">#REF!</definedName>
  </definedNames>
  <calcPr calcId="144525"/>
</workbook>
</file>

<file path=xl/calcChain.xml><?xml version="1.0" encoding="utf-8"?>
<calcChain xmlns="http://schemas.openxmlformats.org/spreadsheetml/2006/main">
  <c r="U30" i="5" l="1"/>
  <c r="F30" i="5"/>
  <c r="E30" i="5" s="1"/>
  <c r="L29" i="5"/>
  <c r="E29" i="5" s="1"/>
  <c r="L28" i="5"/>
  <c r="E28" i="5" s="1"/>
  <c r="P27" i="5"/>
  <c r="E27" i="5" s="1"/>
  <c r="L26" i="5"/>
  <c r="E26" i="5" s="1"/>
  <c r="V25" i="5"/>
  <c r="U25" i="5"/>
  <c r="T25" i="5"/>
  <c r="S25" i="5"/>
  <c r="R25" i="5"/>
  <c r="Q25" i="5"/>
  <c r="P25" i="5"/>
  <c r="O25" i="5"/>
  <c r="N25" i="5"/>
  <c r="M25" i="5"/>
  <c r="K25" i="5"/>
  <c r="J25" i="5"/>
  <c r="I25" i="5"/>
  <c r="H25" i="5"/>
  <c r="G25" i="5"/>
  <c r="F25" i="5"/>
  <c r="E25" i="5" l="1"/>
  <c r="L25" i="5"/>
  <c r="E10" i="6"/>
  <c r="F10" i="6"/>
  <c r="G10" i="6"/>
  <c r="H10" i="6"/>
  <c r="I10" i="6"/>
  <c r="J10" i="6"/>
  <c r="K10" i="6"/>
  <c r="L10" i="6"/>
  <c r="K43" i="7" l="1"/>
  <c r="L43" i="7"/>
  <c r="M43" i="7"/>
  <c r="O43" i="7"/>
  <c r="P43" i="7"/>
  <c r="Q43" i="7"/>
  <c r="J43" i="7"/>
  <c r="V25" i="7" l="1"/>
  <c r="W25" i="7"/>
  <c r="I16" i="6" l="1"/>
  <c r="I14" i="6"/>
  <c r="I12" i="6"/>
  <c r="K9" i="7"/>
  <c r="V8" i="5"/>
  <c r="G8" i="5"/>
  <c r="H8" i="5"/>
  <c r="I8" i="5"/>
  <c r="J8" i="5"/>
  <c r="M8" i="5"/>
  <c r="N8" i="5"/>
  <c r="O8" i="5"/>
  <c r="Q8" i="5"/>
  <c r="R8" i="5"/>
  <c r="S8" i="5"/>
  <c r="T8" i="5"/>
  <c r="U8" i="5"/>
  <c r="C12" i="6" l="1"/>
  <c r="J9" i="7"/>
  <c r="D12" i="6"/>
  <c r="O9" i="7" l="1"/>
  <c r="P9" i="7"/>
  <c r="Q9" i="7"/>
  <c r="C16" i="6"/>
  <c r="L9" i="7"/>
  <c r="C14" i="6"/>
  <c r="D14" i="6"/>
  <c r="C10" i="6" l="1"/>
  <c r="D16" i="6"/>
  <c r="D10" i="6" s="1"/>
  <c r="M9" i="7"/>
  <c r="W11" i="7" l="1"/>
  <c r="W24" i="7"/>
  <c r="W33" i="7"/>
  <c r="P8" i="5"/>
  <c r="M16" i="6" l="1"/>
  <c r="V33" i="7"/>
  <c r="N16" i="6" l="1"/>
  <c r="M14" i="6"/>
  <c r="N14" i="6" l="1"/>
  <c r="V11" i="7"/>
  <c r="K8" i="5" l="1"/>
  <c r="L8" i="5" l="1"/>
  <c r="F8" i="5"/>
  <c r="E8" i="5" l="1"/>
  <c r="N43" i="7" l="1"/>
  <c r="R9" i="7" l="1"/>
  <c r="M12" i="6" l="1"/>
  <c r="M10" i="6" s="1"/>
  <c r="N9" i="7"/>
  <c r="R43" i="7"/>
  <c r="N12" i="6" l="1"/>
  <c r="N10" i="6" s="1"/>
</calcChain>
</file>

<file path=xl/sharedStrings.xml><?xml version="1.0" encoding="utf-8"?>
<sst xmlns="http://schemas.openxmlformats.org/spreadsheetml/2006/main" count="378" uniqueCount="147">
  <si>
    <t>кв,м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</si>
  <si>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</si>
  <si>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</si>
  <si>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</si>
  <si>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</si>
  <si>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</si>
  <si>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</si>
  <si>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</si>
  <si>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</si>
  <si>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</si>
  <si>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</si>
  <si>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</si>
  <si>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</si>
  <si>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</si>
  <si>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</si>
  <si>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</si>
  <si>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</si>
  <si>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</si>
  <si>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</si>
  <si>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</si>
  <si>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</si>
  <si>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</si>
  <si>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</si>
  <si>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</si>
  <si>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</si>
  <si>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</si>
  <si>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</si>
  <si>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</si>
  <si>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</si>
  <si>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</si>
  <si>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</si>
  <si>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</si>
  <si>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</si>
  <si>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</si>
  <si>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</si>
  <si>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</si>
  <si>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</si>
  <si>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</si>
  <si>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</si>
  <si>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Планируемые показатели выполнения работ по капитальному ремонту многоквартирных домов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</si>
  <si>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</si>
  <si>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</si>
  <si>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</si>
  <si>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</si>
  <si>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</si>
  <si>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</si>
  <si>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</si>
  <si>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плоская</t>
  </si>
  <si>
    <t>скатная</t>
  </si>
  <si>
    <t>Итого по муниципальному образованию " Городской округ "город Клинцы"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</si>
  <si>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</si>
  <si>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</si>
  <si>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г. Клинцы, ул. Багинская, д. 39</t>
  </si>
  <si>
    <t>г. Клинцы, ул. Орджоникидзе ,д. 2 В</t>
  </si>
  <si>
    <t>г. Клинцы, ул. Орджоникидзе, д. 2 Б</t>
  </si>
  <si>
    <t>г. Клинцы, ул. Пушкина, д. 31</t>
  </si>
  <si>
    <t>г. Клинцы, ул. Союзная, д.97 В</t>
  </si>
  <si>
    <t>12.2017</t>
  </si>
  <si>
    <t>хвс,к,г,тс,эс</t>
  </si>
  <si>
    <t>г. Клинцы, ул. Октябрьская, д. 21</t>
  </si>
  <si>
    <t>1982</t>
  </si>
  <si>
    <t>г.Клинцы, ул. Декабристов, д.27 Б</t>
  </si>
  <si>
    <t>г. Клинцы,ул. Октябрьская, 9</t>
  </si>
  <si>
    <t>г. Клинцы, ул. Октябрьская, д.23</t>
  </si>
  <si>
    <t>г. Клинцы, ул. Пушкина, д. 34</t>
  </si>
  <si>
    <t>руб,</t>
  </si>
  <si>
    <t>Перечень многоквартирных домов, включенных в краткосрочный план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</si>
  <si>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</si>
  <si>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</si>
  <si>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</si>
  <si>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</si>
  <si>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</si>
  <si>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</si>
  <si>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</si>
  <si>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</si>
  <si>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</si>
  <si>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</si>
  <si>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</si>
  <si>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</si>
  <si>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№ пп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</si>
  <si>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</si>
  <si>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</si>
  <si>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</si>
  <si>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</si>
  <si>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</si>
  <si>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</si>
  <si>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</si>
  <si>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</si>
  <si>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</si>
  <si>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</si>
  <si>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</si>
  <si>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</si>
  <si>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</si>
  <si>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12.2018</t>
  </si>
  <si>
    <t>12.2019</t>
  </si>
  <si>
    <t>1965</t>
  </si>
  <si>
    <t>1971</t>
  </si>
  <si>
    <t>1962</t>
  </si>
  <si>
    <t>1976</t>
  </si>
  <si>
    <t>1980</t>
  </si>
  <si>
    <t>Ремонт крыши, включая ПСД и строительный контроль</t>
  </si>
  <si>
    <t>Ремонт систем электроснабжения, включая ПСД и строительный контроль</t>
  </si>
  <si>
    <t>Ремонт фасада, включая ПСД и строительный контроль</t>
  </si>
  <si>
    <t>1969</t>
  </si>
  <si>
    <t>1990</t>
  </si>
  <si>
    <t>1961</t>
  </si>
  <si>
    <t>г. Клинцы, пер Богунского Полка, д. 22</t>
  </si>
  <si>
    <t>г. Клинцы, пр-кт Ленина, д. 34</t>
  </si>
  <si>
    <t>г. Клинцы, пр-кт Ленина, д. 49Б</t>
  </si>
  <si>
    <t>г. Клинцы, ул Мира, д. 46</t>
  </si>
  <si>
    <t>г. Клинцы, ул Союзная, д. 97Б</t>
  </si>
  <si>
    <t>1994</t>
  </si>
  <si>
    <t>г. Клинцы, ул 8 Марта, д. 31А</t>
  </si>
  <si>
    <t>г. Клинцы, ул Александрова, д. 43</t>
  </si>
  <si>
    <t>г. Клинцы, ул Мира, д. 113</t>
  </si>
  <si>
    <t>г. Клинцы, ул Мира, д. 113А</t>
  </si>
  <si>
    <t>г. Клинцы, ул Щорса, д. 9</t>
  </si>
  <si>
    <t>г. Клинцы, ул Щорса, д. 11</t>
  </si>
  <si>
    <t>г. Клинцы, ул Щорса, д. 27</t>
  </si>
  <si>
    <t>ПК</t>
  </si>
  <si>
    <t>СК</t>
  </si>
  <si>
    <t>ИС</t>
  </si>
  <si>
    <t>Фасад</t>
  </si>
  <si>
    <t>2017 год</t>
  </si>
  <si>
    <t>2019 год</t>
  </si>
  <si>
    <t>г. Клинцы, ул. Гагарина, д.74</t>
  </si>
  <si>
    <t>№ п/п</t>
  </si>
  <si>
    <t>Всего:</t>
  </si>
  <si>
    <t>2017 г.</t>
  </si>
  <si>
    <t>2018 г.</t>
  </si>
  <si>
    <t>2019 г.</t>
  </si>
  <si>
    <t>2019г</t>
  </si>
  <si>
    <t>2018 год</t>
  </si>
  <si>
    <t>г. Клинцы, ул. Декабристов, д.27 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</si>
  <si>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</si>
  <si>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 по  муниципальному образованию "Городской округ "город Клинцы" (2017-2019 гг.)</t>
  </si>
  <si>
    <t>Итого по муниципальному образованию "Городской округ "город Клинцы" (2017-2019 г.г.)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</si>
  <si>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 на территории городского округа "город Клинцы Брянской области"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</si>
  <si>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 на территрнии городского округа "город Клтнцы Брянской области"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</si>
  <si>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 на территории городского округа "город Клинцы Брянской области"</t>
  </si>
  <si>
    <t>Перечень многоквартирных домов городского округа "город Клинцы Брянской области, включенных в краткосрочный план, с указанием видов и стоимости услуг и (или) работ по капитальному ремонту</t>
  </si>
  <si>
    <t>X</t>
  </si>
  <si>
    <t>Итого по муниципальному образованию " городской округ "город Клинцы"</t>
  </si>
  <si>
    <t>г. Клинцы, ул. Орджоникидзе, д. 2 В</t>
  </si>
  <si>
    <t xml:space="preserve">              Приложение 2                                                                                                         к постановлению Клинцовской городской администрации                                                                                              от 25.07.2017 г. № 1425</t>
  </si>
  <si>
    <r>
      <t xml:space="preserve">              Приложение 1                                                                                                 к постановлению Клинцовской  городской администрации                                                                                                                                         </t>
    </r>
    <r>
      <rPr>
        <u/>
        <sz val="10"/>
        <rFont val="Times New Roman"/>
        <family val="1"/>
        <charset val="204"/>
      </rPr>
      <t>от 25.07. 2017 г. №1425_</t>
    </r>
  </si>
  <si>
    <t xml:space="preserve">              Приложение 3                                                                                                 к постановлению Клинцовской  городской администрации                                                                                            от 25.07 2017 г. № 1425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</si>
</sst>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_ ;[Red]\-#,##0\ "/>
    <numFmt numFmtId="166" formatCode="#,##0.00_ ;[Red]\-#,##0.00\ "/>
  </numFmts>
  <fonts count="61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02">
    <xf numFmtId="0" fontId="0" fillId="0" borderId="0" applyNumberFormat="0" applyBorder="0" applyProtection="0">
      <alignment horizontal="left" vertical="center" wrapText="1"/>
    </xf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4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4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4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7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7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7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Protection="0">
      <alignment horizontal="left" vertical="center" wrapText="1"/>
    </xf>
    <xf numFmtId="0" fontId="5" fillId="9" borderId="0" applyNumberFormat="0" applyBorder="0" applyProtection="0">
      <alignment horizontal="left" vertical="center" wrapText="1"/>
    </xf>
    <xf numFmtId="0" fontId="5" fillId="10" borderId="0" applyNumberFormat="0" applyBorder="0" applyProtection="0">
      <alignment horizontal="left" vertical="center" wrapText="1"/>
    </xf>
    <xf numFmtId="0" fontId="5" fillId="9" borderId="0" applyNumberFormat="0" applyBorder="0" applyProtection="0">
      <alignment horizontal="left" vertical="center" wrapText="1"/>
    </xf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Protection="0">
      <alignment horizontal="left" vertical="center" wrapText="1"/>
    </xf>
    <xf numFmtId="0" fontId="5" fillId="9" borderId="0" applyNumberFormat="0" applyBorder="0" applyProtection="0">
      <alignment horizontal="left" vertical="center" wrapText="1"/>
    </xf>
    <xf numFmtId="0" fontId="5" fillId="10" borderId="0" applyNumberFormat="0" applyBorder="0" applyProtection="0">
      <alignment horizontal="left" vertical="center" wrapText="1"/>
    </xf>
    <xf numFmtId="0" fontId="5" fillId="9" borderId="0" applyNumberFormat="0" applyBorder="0" applyProtection="0">
      <alignment horizontal="left" vertical="center" wrapText="1"/>
    </xf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Protection="0">
      <alignment horizontal="left" vertical="center" wrapText="1"/>
    </xf>
    <xf numFmtId="0" fontId="5" fillId="9" borderId="0" applyNumberFormat="0" applyBorder="0" applyProtection="0">
      <alignment horizontal="left" vertical="center" wrapText="1"/>
    </xf>
    <xf numFmtId="0" fontId="5" fillId="10" borderId="0" applyNumberFormat="0" applyBorder="0" applyProtection="0">
      <alignment horizontal="left" vertical="center" wrapText="1"/>
    </xf>
    <xf numFmtId="0" fontId="5" fillId="9" borderId="0" applyNumberFormat="0" applyBorder="0" applyProtection="0">
      <alignment horizontal="left" vertical="center" wrapText="1"/>
    </xf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12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12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12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5" borderId="0" applyNumberFormat="0" applyBorder="0" applyAlignment="0" applyProtection="0"/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5" borderId="0" applyNumberFormat="0" applyBorder="0" applyAlignment="0" applyProtection="0"/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5" borderId="0" applyNumberFormat="0" applyBorder="0" applyAlignment="0" applyProtection="0"/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2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2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2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25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25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25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8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8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8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30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30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30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6" fillId="6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33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6" fillId="6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33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6" fillId="6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33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5" fillId="0" borderId="0"/>
    <xf numFmtId="0" fontId="32" fillId="0" borderId="0"/>
    <xf numFmtId="0" fontId="6" fillId="34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6" fillId="2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6" fillId="35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6" fillId="36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6" fillId="37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6" fillId="38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6" fillId="2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6" fillId="3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6" fillId="3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6" fillId="2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6" fillId="40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6" fillId="4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7" fillId="15" borderId="1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7" fillId="6" borderId="1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36" fillId="73" borderId="23" applyNumberFormat="0" applyAlignment="0" applyProtection="0"/>
    <xf numFmtId="0" fontId="8" fillId="42" borderId="2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8" fillId="43" borderId="2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8" fillId="42" borderId="2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37" fillId="74" borderId="24" applyNumberFormat="0" applyAlignment="0" applyProtection="0"/>
    <xf numFmtId="0" fontId="9" fillId="42" borderId="1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9" fillId="43" borderId="1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9" fillId="42" borderId="1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38" fillId="74" borderId="23" applyNumberFormat="0" applyAlignment="0" applyProtection="0"/>
    <xf numFmtId="0" fontId="10" fillId="0" borderId="3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10" fillId="0" borderId="3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11" fillId="0" borderId="4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11" fillId="0" borderId="4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12" fillId="0" borderId="5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12" fillId="0" borderId="5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13" fillId="0" borderId="6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14" fillId="44" borderId="7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14" fillId="45" borderId="7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43" fillId="75" borderId="29" applyNumberFormat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4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16" fillId="22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5" fillId="0" borderId="0"/>
    <xf numFmtId="0" fontId="5" fillId="0" borderId="0"/>
    <xf numFmtId="0" fontId="17" fillId="0" borderId="0"/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23" fillId="0" borderId="0" applyNumberFormat="0" applyBorder="0" applyProtection="0">
      <alignment horizontal="left" vertical="center" wrapText="1"/>
    </xf>
    <xf numFmtId="0" fontId="2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17" fillId="0" borderId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8" fillId="0" borderId="0"/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1" fillId="0" borderId="0"/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 applyNumberFormat="0" applyBorder="0" applyProtection="0">
      <alignment horizontal="left" vertical="center" wrapText="1"/>
    </xf>
    <xf numFmtId="0" fontId="5" fillId="0" borderId="0"/>
    <xf numFmtId="0" fontId="5" fillId="0" borderId="0"/>
    <xf numFmtId="0" fontId="18" fillId="5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18" fillId="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47" borderId="8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5" fillId="47" borderId="8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5" fillId="47" borderId="8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0" fontId="34" fillId="78" borderId="30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ill="0" applyBorder="0" applyProtection="0">
      <alignment horizontal="left" vertical="center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ill="0" applyBorder="0" applyProtection="0">
      <alignment horizontal="left" vertical="center" wrapText="1"/>
    </xf>
    <xf numFmtId="0" fontId="20" fillId="0" borderId="9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20" fillId="0" borderId="9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29" fillId="0" borderId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2" fillId="8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22" fillId="10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</cellStyleXfs>
  <cellXfs count="198">
    <xf numFmtId="0" fontId="0" fillId="0" borderId="0" xfId="0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0" fillId="48" borderId="0" xfId="0" applyNumberFormat="1" applyFill="1" applyAlignment="1">
      <alignment horizontal="center" vertical="center" wrapText="1"/>
    </xf>
    <xf numFmtId="0" fontId="3" fillId="0" borderId="0" xfId="0" applyFont="1" applyFill="1">
      <alignment horizontal="lef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2" fillId="0" borderId="0" xfId="0" applyFont="1" applyFill="1">
      <alignment horizontal="left" vertical="center" wrapText="1"/>
    </xf>
    <xf numFmtId="0" fontId="53" fillId="0" borderId="0" xfId="0" applyFont="1" applyFill="1">
      <alignment horizontal="left" vertical="center" wrapText="1"/>
    </xf>
    <xf numFmtId="0" fontId="53" fillId="0" borderId="10" xfId="0" applyNumberFormat="1" applyFont="1" applyFill="1" applyBorder="1" applyAlignment="1">
      <alignment horizontal="center" vertical="center" wrapText="1"/>
    </xf>
    <xf numFmtId="4" fontId="53" fillId="0" borderId="10" xfId="0" applyNumberFormat="1" applyFont="1" applyFill="1" applyBorder="1" applyAlignment="1">
      <alignment horizontal="center" vertical="center" wrapText="1"/>
    </xf>
    <xf numFmtId="2" fontId="53" fillId="0" borderId="10" xfId="0" applyNumberFormat="1" applyFont="1" applyFill="1" applyBorder="1" applyAlignment="1">
      <alignment horizontal="center" vertical="center" wrapText="1"/>
    </xf>
    <xf numFmtId="1" fontId="53" fillId="0" borderId="10" xfId="0" applyNumberFormat="1" applyFont="1" applyFill="1" applyBorder="1" applyAlignment="1">
      <alignment horizontal="center" vertical="center" wrapText="1"/>
    </xf>
    <xf numFmtId="3" fontId="53" fillId="0" borderId="10" xfId="0" applyNumberFormat="1" applyFont="1" applyFill="1" applyBorder="1" applyAlignment="1">
      <alignment horizontal="center" vertical="center" wrapText="1"/>
    </xf>
    <xf numFmtId="49" fontId="53" fillId="0" borderId="10" xfId="0" applyNumberFormat="1" applyFont="1" applyFill="1" applyBorder="1" applyAlignment="1">
      <alignment horizontal="center" vertical="center" wrapText="1"/>
    </xf>
    <xf numFmtId="4" fontId="53" fillId="0" borderId="0" xfId="0" applyNumberFormat="1" applyFont="1" applyFill="1">
      <alignment horizontal="left" vertical="center" wrapText="1"/>
    </xf>
    <xf numFmtId="4" fontId="53" fillId="0" borderId="0" xfId="0" applyNumberFormat="1" applyFont="1" applyFill="1" applyAlignment="1">
      <alignment horizontal="center" vertical="center" wrapText="1"/>
    </xf>
    <xf numFmtId="4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>
      <alignment horizontal="left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vertical="center" wrapText="1"/>
    </xf>
    <xf numFmtId="0" fontId="55" fillId="0" borderId="14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left" vertical="center"/>
    </xf>
    <xf numFmtId="0" fontId="55" fillId="0" borderId="10" xfId="0" applyFont="1" applyFill="1" applyBorder="1" applyAlignment="1">
      <alignment horizontal="center" vertical="center"/>
    </xf>
    <xf numFmtId="2" fontId="55" fillId="0" borderId="10" xfId="0" applyNumberFormat="1" applyFont="1" applyFill="1" applyBorder="1" applyAlignment="1">
      <alignment horizontal="center" vertical="center"/>
    </xf>
    <xf numFmtId="4" fontId="55" fillId="0" borderId="11" xfId="0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49" fontId="55" fillId="0" borderId="10" xfId="0" applyNumberFormat="1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vertical="center" wrapText="1"/>
    </xf>
    <xf numFmtId="0" fontId="53" fillId="0" borderId="14" xfId="0" applyFont="1" applyFill="1" applyBorder="1" applyAlignment="1">
      <alignment horizontal="left" vertical="center" wrapText="1"/>
    </xf>
    <xf numFmtId="2" fontId="55" fillId="0" borderId="11" xfId="0" applyNumberFormat="1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vertical="center" wrapText="1"/>
    </xf>
    <xf numFmtId="4" fontId="53" fillId="0" borderId="0" xfId="0" applyNumberFormat="1" applyFont="1" applyFill="1" applyBorder="1" applyAlignment="1">
      <alignment horizontal="center" vertical="center" wrapText="1"/>
    </xf>
    <xf numFmtId="4" fontId="55" fillId="0" borderId="0" xfId="0" applyNumberFormat="1" applyFont="1" applyFill="1">
      <alignment horizontal="left" vertical="center" wrapText="1"/>
    </xf>
    <xf numFmtId="0" fontId="53" fillId="0" borderId="17" xfId="2054" applyFont="1" applyFill="1" applyBorder="1" applyAlignment="1">
      <alignment horizontal="left" vertical="center" wrapText="1"/>
    </xf>
    <xf numFmtId="0" fontId="53" fillId="0" borderId="17" xfId="2055" applyFont="1" applyFill="1" applyBorder="1" applyAlignment="1">
      <alignment horizontal="center" vertical="center" wrapText="1"/>
    </xf>
    <xf numFmtId="0" fontId="53" fillId="0" borderId="17" xfId="2056" applyFont="1" applyFill="1" applyBorder="1" applyAlignment="1">
      <alignment horizontal="center" vertical="center" wrapText="1"/>
    </xf>
    <xf numFmtId="0" fontId="53" fillId="0" borderId="17" xfId="2057" applyFont="1" applyFill="1" applyBorder="1" applyAlignment="1">
      <alignment horizontal="center" vertical="center" wrapText="1"/>
    </xf>
    <xf numFmtId="4" fontId="53" fillId="0" borderId="17" xfId="2057" applyNumberFormat="1" applyFont="1" applyFill="1" applyBorder="1" applyAlignment="1">
      <alignment horizontal="center" vertical="center" wrapText="1"/>
    </xf>
    <xf numFmtId="0" fontId="53" fillId="0" borderId="17" xfId="2057" applyNumberFormat="1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left" vertical="center" wrapText="1"/>
    </xf>
    <xf numFmtId="0" fontId="55" fillId="0" borderId="15" xfId="0" applyFont="1" applyFill="1" applyBorder="1" applyAlignment="1">
      <alignment horizontal="left" vertical="center" wrapText="1"/>
    </xf>
    <xf numFmtId="0" fontId="55" fillId="0" borderId="15" xfId="0" applyFont="1" applyFill="1" applyBorder="1" applyAlignment="1">
      <alignment horizontal="center" vertical="center"/>
    </xf>
    <xf numFmtId="4" fontId="55" fillId="0" borderId="15" xfId="0" applyNumberFormat="1" applyFont="1" applyFill="1" applyBorder="1" applyAlignment="1">
      <alignment horizontal="center" vertical="center" wrapText="1"/>
    </xf>
    <xf numFmtId="0" fontId="53" fillId="0" borderId="15" xfId="0" applyNumberFormat="1" applyFont="1" applyFill="1" applyBorder="1" applyAlignment="1">
      <alignment horizontal="center" vertical="center" wrapText="1"/>
    </xf>
    <xf numFmtId="49" fontId="55" fillId="0" borderId="14" xfId="0" applyNumberFormat="1" applyFont="1" applyFill="1" applyBorder="1" applyAlignment="1">
      <alignment horizontal="center" vertical="center" wrapText="1"/>
    </xf>
    <xf numFmtId="0" fontId="53" fillId="0" borderId="17" xfId="2058" applyFont="1" applyFill="1" applyBorder="1" applyAlignment="1">
      <alignment horizontal="left" vertical="center" wrapText="1"/>
    </xf>
    <xf numFmtId="0" fontId="53" fillId="0" borderId="17" xfId="2070" applyFont="1" applyFill="1" applyBorder="1" applyAlignment="1">
      <alignment horizontal="center" vertical="center" wrapText="1"/>
    </xf>
    <xf numFmtId="0" fontId="53" fillId="0" borderId="17" xfId="2071" applyFont="1" applyFill="1" applyBorder="1" applyAlignment="1">
      <alignment horizontal="center" vertical="center" wrapText="1"/>
    </xf>
    <xf numFmtId="0" fontId="53" fillId="0" borderId="17" xfId="2072" applyFont="1" applyFill="1" applyBorder="1" applyAlignment="1">
      <alignment horizontal="center" vertical="center" wrapText="1"/>
    </xf>
    <xf numFmtId="4" fontId="53" fillId="0" borderId="17" xfId="2072" applyNumberFormat="1" applyFont="1" applyFill="1" applyBorder="1" applyAlignment="1">
      <alignment horizontal="center" vertical="center" wrapText="1"/>
    </xf>
    <xf numFmtId="0" fontId="53" fillId="0" borderId="17" xfId="2072" applyNumberFormat="1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left" vertical="center"/>
    </xf>
    <xf numFmtId="0" fontId="53" fillId="0" borderId="10" xfId="0" applyFont="1" applyFill="1" applyBorder="1" applyAlignment="1">
      <alignment horizontal="center" vertical="center"/>
    </xf>
    <xf numFmtId="4" fontId="53" fillId="0" borderId="10" xfId="0" applyNumberFormat="1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left" vertical="center" wrapText="1"/>
    </xf>
    <xf numFmtId="4" fontId="53" fillId="0" borderId="13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>
      <alignment horizontal="left" vertical="center" wrapText="1"/>
    </xf>
    <xf numFmtId="0" fontId="25" fillId="0" borderId="0" xfId="0" applyFont="1">
      <alignment horizontal="left" vertical="center" wrapText="1"/>
    </xf>
    <xf numFmtId="164" fontId="53" fillId="0" borderId="10" xfId="0" applyNumberFormat="1" applyFont="1" applyFill="1" applyBorder="1" applyAlignment="1">
      <alignment horizontal="center" vertical="center" wrapText="1"/>
    </xf>
    <xf numFmtId="0" fontId="53" fillId="0" borderId="32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165" fontId="53" fillId="0" borderId="10" xfId="0" applyNumberFormat="1" applyFont="1" applyFill="1" applyBorder="1" applyAlignment="1">
      <alignment horizontal="center" vertical="center" wrapText="1"/>
    </xf>
    <xf numFmtId="166" fontId="53" fillId="0" borderId="10" xfId="0" applyNumberFormat="1" applyFont="1" applyFill="1" applyBorder="1" applyAlignment="1">
      <alignment horizontal="center" vertical="center" wrapText="1"/>
    </xf>
    <xf numFmtId="0" fontId="56" fillId="0" borderId="0" xfId="0" applyFont="1">
      <alignment horizontal="left" vertical="center" wrapText="1"/>
    </xf>
    <xf numFmtId="3" fontId="53" fillId="0" borderId="10" xfId="0" applyNumberFormat="1" applyFont="1" applyFill="1" applyBorder="1" applyAlignment="1">
      <alignment horizontal="center" vertical="center"/>
    </xf>
    <xf numFmtId="0" fontId="56" fillId="0" borderId="0" xfId="0" applyFont="1" applyFill="1">
      <alignment horizontal="left" vertical="center" wrapText="1"/>
    </xf>
    <xf numFmtId="0" fontId="53" fillId="0" borderId="11" xfId="0" applyFont="1" applyFill="1" applyBorder="1" applyAlignment="1">
      <alignment horizontal="center" vertical="center"/>
    </xf>
    <xf numFmtId="4" fontId="53" fillId="0" borderId="10" xfId="0" applyNumberFormat="1" applyFont="1" applyFill="1" applyBorder="1" applyAlignment="1">
      <alignment horizontal="center" vertical="center"/>
    </xf>
    <xf numFmtId="0" fontId="53" fillId="0" borderId="34" xfId="2054" applyFont="1" applyFill="1" applyBorder="1" applyAlignment="1">
      <alignment horizontal="left" vertical="center" wrapText="1"/>
    </xf>
    <xf numFmtId="0" fontId="53" fillId="0" borderId="34" xfId="2055" applyFont="1" applyFill="1" applyBorder="1" applyAlignment="1">
      <alignment horizontal="center" vertical="center" wrapText="1"/>
    </xf>
    <xf numFmtId="0" fontId="53" fillId="0" borderId="34" xfId="2056" applyFont="1" applyFill="1" applyBorder="1" applyAlignment="1">
      <alignment horizontal="center" vertical="center" wrapText="1"/>
    </xf>
    <xf numFmtId="0" fontId="55" fillId="0" borderId="13" xfId="0" applyFont="1" applyFill="1" applyBorder="1" applyAlignment="1">
      <alignment horizontal="center" vertical="center"/>
    </xf>
    <xf numFmtId="0" fontId="53" fillId="0" borderId="34" xfId="2057" applyFont="1" applyFill="1" applyBorder="1" applyAlignment="1">
      <alignment horizontal="center" vertical="center" wrapText="1"/>
    </xf>
    <xf numFmtId="4" fontId="53" fillId="0" borderId="34" xfId="2057" applyNumberFormat="1" applyFont="1" applyFill="1" applyBorder="1" applyAlignment="1">
      <alignment horizontal="center" vertical="center" wrapText="1"/>
    </xf>
    <xf numFmtId="0" fontId="53" fillId="0" borderId="34" xfId="2057" applyNumberFormat="1" applyFont="1" applyFill="1" applyBorder="1" applyAlignment="1">
      <alignment horizontal="center" vertical="center" wrapText="1"/>
    </xf>
    <xf numFmtId="4" fontId="55" fillId="0" borderId="35" xfId="0" applyNumberFormat="1" applyFont="1" applyFill="1" applyBorder="1" applyAlignment="1">
      <alignment horizontal="center" vertical="center" wrapText="1"/>
    </xf>
    <xf numFmtId="4" fontId="55" fillId="0" borderId="13" xfId="0" applyNumberFormat="1" applyFont="1" applyFill="1" applyBorder="1" applyAlignment="1">
      <alignment horizontal="center" vertical="center" wrapText="1"/>
    </xf>
    <xf numFmtId="49" fontId="55" fillId="0" borderId="13" xfId="0" applyNumberFormat="1" applyFont="1" applyFill="1" applyBorder="1" applyAlignment="1">
      <alignment horizontal="center" vertical="center" wrapText="1"/>
    </xf>
    <xf numFmtId="0" fontId="25" fillId="0" borderId="0" xfId="0" applyFont="1" applyFill="1">
      <alignment horizontal="left" vertical="center" wrapText="1"/>
    </xf>
    <xf numFmtId="3" fontId="55" fillId="0" borderId="11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wrapText="1" shrinkToFit="1"/>
    </xf>
    <xf numFmtId="0" fontId="23" fillId="0" borderId="0" xfId="0" applyFont="1" applyFill="1">
      <alignment horizontal="left" vertical="center" wrapText="1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4" fontId="25" fillId="0" borderId="10" xfId="0" applyNumberFormat="1" applyFont="1" applyFill="1" applyBorder="1" applyAlignment="1">
      <alignment horizontal="center" vertical="center" wrapText="1"/>
    </xf>
    <xf numFmtId="0" fontId="57" fillId="0" borderId="10" xfId="2134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4" fontId="58" fillId="0" borderId="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4" fontId="25" fillId="48" borderId="1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>
      <alignment horizontal="left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57" fillId="0" borderId="10" xfId="0" applyFont="1" applyFill="1" applyBorder="1" applyAlignment="1">
      <alignment horizontal="left" vertical="center"/>
    </xf>
    <xf numFmtId="4" fontId="59" fillId="0" borderId="10" xfId="0" applyNumberFormat="1" applyFont="1" applyFill="1" applyBorder="1" applyAlignment="1">
      <alignment horizontal="center" vertical="center" wrapText="1"/>
    </xf>
    <xf numFmtId="0" fontId="25" fillId="0" borderId="10" xfId="2054" applyFont="1" applyFill="1" applyBorder="1" applyAlignment="1">
      <alignment horizontal="left" vertical="center" wrapText="1"/>
    </xf>
    <xf numFmtId="0" fontId="25" fillId="0" borderId="10" xfId="2055" applyFont="1" applyFill="1" applyBorder="1" applyAlignment="1">
      <alignment horizontal="left" vertical="center"/>
    </xf>
    <xf numFmtId="0" fontId="25" fillId="0" borderId="10" xfId="2055" applyFont="1" applyFill="1" applyBorder="1" applyAlignment="1">
      <alignment horizontal="center" vertical="center"/>
    </xf>
    <xf numFmtId="0" fontId="25" fillId="0" borderId="17" xfId="2054" applyFont="1" applyFill="1" applyBorder="1" applyAlignment="1">
      <alignment horizontal="left" vertical="center" wrapText="1"/>
    </xf>
    <xf numFmtId="0" fontId="25" fillId="0" borderId="17" xfId="2055" applyFont="1" applyFill="1" applyBorder="1" applyAlignment="1">
      <alignment horizontal="left" vertical="center"/>
    </xf>
    <xf numFmtId="0" fontId="25" fillId="0" borderId="17" xfId="2055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center" vertical="center" wrapText="1"/>
    </xf>
    <xf numFmtId="0" fontId="25" fillId="0" borderId="17" xfId="2058" applyFont="1" applyFill="1" applyBorder="1" applyAlignment="1">
      <alignment horizontal="left" vertical="center" wrapText="1"/>
    </xf>
    <xf numFmtId="0" fontId="25" fillId="0" borderId="17" xfId="2070" applyFont="1" applyFill="1" applyBorder="1" applyAlignment="1">
      <alignment horizontal="left" vertical="center"/>
    </xf>
    <xf numFmtId="0" fontId="25" fillId="0" borderId="17" xfId="2070" applyFont="1" applyFill="1" applyBorder="1" applyAlignment="1">
      <alignment horizontal="center" vertical="center"/>
    </xf>
    <xf numFmtId="0" fontId="57" fillId="0" borderId="35" xfId="0" applyFont="1" applyFill="1" applyBorder="1" applyAlignment="1">
      <alignment horizontal="center" vertical="center" wrapText="1"/>
    </xf>
    <xf numFmtId="0" fontId="25" fillId="0" borderId="34" xfId="2058" applyFont="1" applyFill="1" applyBorder="1" applyAlignment="1">
      <alignment horizontal="left" vertical="center" wrapText="1"/>
    </xf>
    <xf numFmtId="0" fontId="25" fillId="0" borderId="34" xfId="2070" applyFont="1" applyFill="1" applyBorder="1" applyAlignment="1">
      <alignment horizontal="left" vertical="center"/>
    </xf>
    <xf numFmtId="0" fontId="25" fillId="0" borderId="34" xfId="2070" applyFont="1" applyFill="1" applyBorder="1" applyAlignment="1">
      <alignment horizontal="center" vertical="center"/>
    </xf>
    <xf numFmtId="4" fontId="25" fillId="0" borderId="13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5" fillId="0" borderId="10" xfId="2058" applyFont="1" applyFill="1" applyBorder="1" applyAlignment="1">
      <alignment horizontal="left" vertical="center" wrapText="1"/>
    </xf>
    <xf numFmtId="0" fontId="25" fillId="0" borderId="10" xfId="2070" applyFont="1" applyFill="1" applyBorder="1" applyAlignment="1">
      <alignment horizontal="left" vertical="center"/>
    </xf>
    <xf numFmtId="0" fontId="25" fillId="0" borderId="10" xfId="2070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4" fontId="23" fillId="0" borderId="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26" fillId="0" borderId="0" xfId="0" applyFont="1" applyFill="1" applyAlignment="1">
      <alignment horizont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left" vertical="center" wrapText="1"/>
    </xf>
    <xf numFmtId="0" fontId="55" fillId="0" borderId="14" xfId="0" applyFont="1" applyFill="1" applyBorder="1" applyAlignment="1">
      <alignment horizontal="left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textRotation="90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9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4" fontId="55" fillId="0" borderId="15" xfId="0" applyNumberFormat="1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wrapText="1" shrinkToFit="1"/>
    </xf>
    <xf numFmtId="0" fontId="25" fillId="0" borderId="10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left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59" fillId="0" borderId="1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1" fontId="25" fillId="0" borderId="15" xfId="0" applyNumberFormat="1" applyFont="1" applyFill="1" applyBorder="1" applyAlignment="1">
      <alignment horizontal="center" vertical="center" wrapText="1"/>
    </xf>
    <xf numFmtId="1" fontId="25" fillId="0" borderId="14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</cellXfs>
  <cellStyles count="2402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Плохой" xfId="2135" builtinId="27" customBuiltin="1"/>
    <cellStyle name="Плохой 10" xfId="2136"/>
    <cellStyle name="Плохой 11" xfId="2137"/>
    <cellStyle name="Плохой 12" xfId="2138"/>
    <cellStyle name="Плохой 13" xfId="2139"/>
    <cellStyle name="Плохой 14" xfId="2140"/>
    <cellStyle name="Плохой 15" xfId="2141"/>
    <cellStyle name="Плохой 16" xfId="2142"/>
    <cellStyle name="Плохой 17" xfId="2143"/>
    <cellStyle name="Плохой 18" xfId="2144"/>
    <cellStyle name="Плохой 19" xfId="2145"/>
    <cellStyle name="Плохой 2" xfId="2146"/>
    <cellStyle name="Плохой 20" xfId="2147"/>
    <cellStyle name="Плохой 21" xfId="2148"/>
    <cellStyle name="Плохой 22" xfId="2149"/>
    <cellStyle name="Плохой 23" xfId="2150"/>
    <cellStyle name="Плохой 24" xfId="2151"/>
    <cellStyle name="Плохой 25" xfId="2152"/>
    <cellStyle name="Плохой 26" xfId="2153"/>
    <cellStyle name="Плохой 27" xfId="2154"/>
    <cellStyle name="Плохой 28" xfId="2155"/>
    <cellStyle name="Плохой 29" xfId="2156"/>
    <cellStyle name="Плохой 3" xfId="2157"/>
    <cellStyle name="Плохой 30" xfId="2158"/>
    <cellStyle name="Плохой 31" xfId="2159"/>
    <cellStyle name="Плохой 32" xfId="2160"/>
    <cellStyle name="Плохой 33" xfId="2161"/>
    <cellStyle name="Плохой 34" xfId="2162"/>
    <cellStyle name="Плохой 35" xfId="2163"/>
    <cellStyle name="Плохой 36" xfId="2164"/>
    <cellStyle name="Плохой 37" xfId="2165"/>
    <cellStyle name="Плохой 38" xfId="2166"/>
    <cellStyle name="Плохой 39" xfId="2167"/>
    <cellStyle name="Плохой 4" xfId="2168"/>
    <cellStyle name="Плохой 40" xfId="2169"/>
    <cellStyle name="Плохой 41" xfId="2170"/>
    <cellStyle name="Плохой 42" xfId="2171"/>
    <cellStyle name="Плохой 43" xfId="2172"/>
    <cellStyle name="Плохой 5" xfId="2173"/>
    <cellStyle name="Плохой 6" xfId="2174"/>
    <cellStyle name="Плохой 7" xfId="2175"/>
    <cellStyle name="Плохой 8" xfId="2176"/>
    <cellStyle name="Плохой 9" xfId="2177"/>
    <cellStyle name="Пояснение" xfId="2178" builtinId="53" customBuiltin="1"/>
    <cellStyle name="Пояснение 10" xfId="2179"/>
    <cellStyle name="Пояснение 11" xfId="2180"/>
    <cellStyle name="Пояснение 12" xfId="2181"/>
    <cellStyle name="Пояснение 13" xfId="2182"/>
    <cellStyle name="Пояснение 14" xfId="2183"/>
    <cellStyle name="Пояснение 15" xfId="2184"/>
    <cellStyle name="Пояснение 16" xfId="2185"/>
    <cellStyle name="Пояснение 17" xfId="2186"/>
    <cellStyle name="Пояснение 18" xfId="2187"/>
    <cellStyle name="Пояснение 19" xfId="2188"/>
    <cellStyle name="Пояснение 2" xfId="2189"/>
    <cellStyle name="Пояснение 20" xfId="2190"/>
    <cellStyle name="Пояснение 21" xfId="2191"/>
    <cellStyle name="Пояснение 22" xfId="2192"/>
    <cellStyle name="Пояснение 23" xfId="2193"/>
    <cellStyle name="Пояснение 24" xfId="2194"/>
    <cellStyle name="Пояснение 25" xfId="2195"/>
    <cellStyle name="Пояснение 26" xfId="2196"/>
    <cellStyle name="Пояснение 27" xfId="2197"/>
    <cellStyle name="Пояснение 28" xfId="2198"/>
    <cellStyle name="Пояснение 29" xfId="2199"/>
    <cellStyle name="Пояснение 3" xfId="2200"/>
    <cellStyle name="Пояснение 30" xfId="2201"/>
    <cellStyle name="Пояснение 31" xfId="2202"/>
    <cellStyle name="Пояснение 32" xfId="2203"/>
    <cellStyle name="Пояснение 33" xfId="2204"/>
    <cellStyle name="Пояснение 34" xfId="2205"/>
    <cellStyle name="Пояснение 35" xfId="2206"/>
    <cellStyle name="Пояснение 36" xfId="2207"/>
    <cellStyle name="Пояснение 37" xfId="2208"/>
    <cellStyle name="Пояснение 38" xfId="2209"/>
    <cellStyle name="Пояснение 39" xfId="2210"/>
    <cellStyle name="Пояснение 4" xfId="2211"/>
    <cellStyle name="Пояснение 40" xfId="2212"/>
    <cellStyle name="Пояснение 41" xfId="2213"/>
    <cellStyle name="Пояснение 42" xfId="2214"/>
    <cellStyle name="Пояснение 43" xfId="2215"/>
    <cellStyle name="Пояснение 5" xfId="2216"/>
    <cellStyle name="Пояснение 6" xfId="2217"/>
    <cellStyle name="Пояснение 7" xfId="2218"/>
    <cellStyle name="Пояснение 8" xfId="2219"/>
    <cellStyle name="Пояснение 9" xfId="2220"/>
    <cellStyle name="Примечание" xfId="2221" builtinId="10" customBuiltin="1"/>
    <cellStyle name="Примечание 10" xfId="2222"/>
    <cellStyle name="Примечание 11" xfId="2223"/>
    <cellStyle name="Примечание 12" xfId="2224"/>
    <cellStyle name="Примечание 13" xfId="2225"/>
    <cellStyle name="Примечание 14" xfId="2226"/>
    <cellStyle name="Примечание 15" xfId="2227"/>
    <cellStyle name="Примечание 16" xfId="2228"/>
    <cellStyle name="Примечание 17" xfId="2229"/>
    <cellStyle name="Примечание 18" xfId="2230"/>
    <cellStyle name="Примечание 19" xfId="2231"/>
    <cellStyle name="Примечание 2" xfId="2232"/>
    <cellStyle name="Примечание 20" xfId="2233"/>
    <cellStyle name="Примечание 21" xfId="2234"/>
    <cellStyle name="Примечание 22" xfId="2235"/>
    <cellStyle name="Примечание 23" xfId="2236"/>
    <cellStyle name="Примечание 24" xfId="2237"/>
    <cellStyle name="Примечание 25" xfId="2238"/>
    <cellStyle name="Примечание 26" xfId="2239"/>
    <cellStyle name="Примечание 27" xfId="2240"/>
    <cellStyle name="Примечание 28" xfId="2241"/>
    <cellStyle name="Примечание 29" xfId="2242"/>
    <cellStyle name="Примечание 3" xfId="2243"/>
    <cellStyle name="Примечание 30" xfId="2244"/>
    <cellStyle name="Примечание 31" xfId="2245"/>
    <cellStyle name="Примечание 32" xfId="2246"/>
    <cellStyle name="Примечание 33" xfId="2247"/>
    <cellStyle name="Примечание 34" xfId="2248"/>
    <cellStyle name="Примечание 35" xfId="2249"/>
    <cellStyle name="Примечание 36" xfId="2250"/>
    <cellStyle name="Примечание 37" xfId="2251"/>
    <cellStyle name="Примечание 38" xfId="2252"/>
    <cellStyle name="Примечание 39" xfId="2253"/>
    <cellStyle name="Примечание 4" xfId="2254"/>
    <cellStyle name="Примечание 40" xfId="2255"/>
    <cellStyle name="Примечание 41" xfId="2256"/>
    <cellStyle name="Примечание 42" xfId="2257"/>
    <cellStyle name="Примечание 43" xfId="2258"/>
    <cellStyle name="Примечание 44" xfId="2259"/>
    <cellStyle name="Примечание 5" xfId="2260"/>
    <cellStyle name="Примечание 6" xfId="2261"/>
    <cellStyle name="Примечание 7" xfId="2262"/>
    <cellStyle name="Примечание 8" xfId="2263"/>
    <cellStyle name="Примечание 9" xfId="2264"/>
    <cellStyle name="Процентный 2" xfId="2265"/>
    <cellStyle name="Процентный 2 2" xfId="2266"/>
    <cellStyle name="Процентный 2_Приложение 1" xfId="2267"/>
    <cellStyle name="Процентный 3" xfId="2268"/>
    <cellStyle name="Процентный 3 2" xfId="2269"/>
    <cellStyle name="Процентный 3_Приложение 1" xfId="2270"/>
    <cellStyle name="Связанная ячейка" xfId="2271" builtinId="24" customBuiltin="1"/>
    <cellStyle name="Связанная ячейка 10" xfId="2272"/>
    <cellStyle name="Связанная ячейка 11" xfId="2273"/>
    <cellStyle name="Связанная ячейка 12" xfId="2274"/>
    <cellStyle name="Связанная ячейка 13" xfId="2275"/>
    <cellStyle name="Связанная ячейка 14" xfId="2276"/>
    <cellStyle name="Связанная ячейка 15" xfId="2277"/>
    <cellStyle name="Связанная ячейка 16" xfId="2278"/>
    <cellStyle name="Связанная ячейка 17" xfId="2279"/>
    <cellStyle name="Связанная ячейка 18" xfId="2280"/>
    <cellStyle name="Связанная ячейка 19" xfId="2281"/>
    <cellStyle name="Связанная ячейка 2" xfId="2282"/>
    <cellStyle name="Связанная ячейка 20" xfId="2283"/>
    <cellStyle name="Связанная ячейка 21" xfId="2284"/>
    <cellStyle name="Связанная ячейка 22" xfId="2285"/>
    <cellStyle name="Связанная ячейка 23" xfId="2286"/>
    <cellStyle name="Связанная ячейка 24" xfId="2287"/>
    <cellStyle name="Связанная ячейка 25" xfId="2288"/>
    <cellStyle name="Связанная ячейка 26" xfId="2289"/>
    <cellStyle name="Связанная ячейка 27" xfId="2290"/>
    <cellStyle name="Связанная ячейка 28" xfId="2291"/>
    <cellStyle name="Связанная ячейка 29" xfId="2292"/>
    <cellStyle name="Связанная ячейка 3" xfId="2293"/>
    <cellStyle name="Связанная ячейка 30" xfId="2294"/>
    <cellStyle name="Связанная ячейка 31" xfId="2295"/>
    <cellStyle name="Связанная ячейка 32" xfId="2296"/>
    <cellStyle name="Связанная ячейка 33" xfId="2297"/>
    <cellStyle name="Связанная ячейка 34" xfId="2298"/>
    <cellStyle name="Связанная ячейка 35" xfId="2299"/>
    <cellStyle name="Связанная ячейка 36" xfId="2300"/>
    <cellStyle name="Связанная ячейка 37" xfId="2301"/>
    <cellStyle name="Связанная ячейка 38" xfId="2302"/>
    <cellStyle name="Связанная ячейка 39" xfId="2303"/>
    <cellStyle name="Связанная ячейка 4" xfId="2304"/>
    <cellStyle name="Связанная ячейка 40" xfId="2305"/>
    <cellStyle name="Связанная ячейка 41" xfId="2306"/>
    <cellStyle name="Связанная ячейка 42" xfId="2307"/>
    <cellStyle name="Связанная ячейка 43" xfId="2308"/>
    <cellStyle name="Связанная ячейка 5" xfId="2309"/>
    <cellStyle name="Связанная ячейка 6" xfId="2310"/>
    <cellStyle name="Связанная ячейка 7" xfId="2311"/>
    <cellStyle name="Связанная ячейка 8" xfId="2312"/>
    <cellStyle name="Связанная ячейка 9" xfId="2313"/>
    <cellStyle name="Стиль 1" xfId="2314"/>
    <cellStyle name="Текст предупреждения" xfId="2315" builtinId="11" customBuiltin="1"/>
    <cellStyle name="Текст предупреждения 10" xfId="2316"/>
    <cellStyle name="Текст предупреждения 11" xfId="2317"/>
    <cellStyle name="Текст предупреждения 12" xfId="2318"/>
    <cellStyle name="Текст предупреждения 13" xfId="2319"/>
    <cellStyle name="Текст предупреждения 14" xfId="2320"/>
    <cellStyle name="Текст предупреждения 15" xfId="2321"/>
    <cellStyle name="Текст предупреждения 16" xfId="2322"/>
    <cellStyle name="Текст предупреждения 17" xfId="2323"/>
    <cellStyle name="Текст предупреждения 18" xfId="2324"/>
    <cellStyle name="Текст предупреждения 19" xfId="2325"/>
    <cellStyle name="Текст предупреждения 2" xfId="2326"/>
    <cellStyle name="Текст предупреждения 20" xfId="2327"/>
    <cellStyle name="Текст предупреждения 21" xfId="2328"/>
    <cellStyle name="Текст предупреждения 22" xfId="2329"/>
    <cellStyle name="Текст предупреждения 23" xfId="2330"/>
    <cellStyle name="Текст предупреждения 24" xfId="2331"/>
    <cellStyle name="Текст предупреждения 25" xfId="2332"/>
    <cellStyle name="Текст предупреждения 26" xfId="2333"/>
    <cellStyle name="Текст предупреждения 27" xfId="2334"/>
    <cellStyle name="Текст предупреждения 28" xfId="2335"/>
    <cellStyle name="Текст предупреждения 29" xfId="2336"/>
    <cellStyle name="Текст предупреждения 3" xfId="2337"/>
    <cellStyle name="Текст предупреждения 30" xfId="2338"/>
    <cellStyle name="Текст предупреждения 31" xfId="2339"/>
    <cellStyle name="Текст предупреждения 32" xfId="2340"/>
    <cellStyle name="Текст предупреждения 33" xfId="2341"/>
    <cellStyle name="Текст предупреждения 34" xfId="2342"/>
    <cellStyle name="Текст предупреждения 35" xfId="2343"/>
    <cellStyle name="Текст предупреждения 36" xfId="2344"/>
    <cellStyle name="Текст предупреждения 37" xfId="2345"/>
    <cellStyle name="Текст предупреждения 38" xfId="2346"/>
    <cellStyle name="Текст предупреждения 39" xfId="2347"/>
    <cellStyle name="Текст предупреждения 4" xfId="2348"/>
    <cellStyle name="Текст предупреждения 40" xfId="2349"/>
    <cellStyle name="Текст предупреждения 41" xfId="2350"/>
    <cellStyle name="Текст предупреждения 42" xfId="2351"/>
    <cellStyle name="Текст предупреждения 43" xfId="2352"/>
    <cellStyle name="Текст предупреждения 5" xfId="2353"/>
    <cellStyle name="Текст предупреждения 6" xfId="2354"/>
    <cellStyle name="Текст предупреждения 7" xfId="2355"/>
    <cellStyle name="Текст предупреждения 8" xfId="2356"/>
    <cellStyle name="Текст предупреждения 9" xfId="2357"/>
    <cellStyle name="Финансовый 2" xfId="2358"/>
    <cellStyle name="Хороший" xfId="2359" builtinId="26" customBuiltin="1"/>
    <cellStyle name="Хороший 10" xfId="2360"/>
    <cellStyle name="Хороший 11" xfId="2361"/>
    <cellStyle name="Хороший 12" xfId="2362"/>
    <cellStyle name="Хороший 13" xfId="2363"/>
    <cellStyle name="Хороший 14" xfId="2364"/>
    <cellStyle name="Хороший 15" xfId="2365"/>
    <cellStyle name="Хороший 16" xfId="2366"/>
    <cellStyle name="Хороший 17" xfId="2367"/>
    <cellStyle name="Хороший 18" xfId="2368"/>
    <cellStyle name="Хороший 19" xfId="2369"/>
    <cellStyle name="Хороший 2" xfId="2370"/>
    <cellStyle name="Хороший 20" xfId="2371"/>
    <cellStyle name="Хороший 21" xfId="2372"/>
    <cellStyle name="Хороший 22" xfId="2373"/>
    <cellStyle name="Хороший 23" xfId="2374"/>
    <cellStyle name="Хороший 24" xfId="2375"/>
    <cellStyle name="Хороший 25" xfId="2376"/>
    <cellStyle name="Хороший 26" xfId="2377"/>
    <cellStyle name="Хороший 27" xfId="2378"/>
    <cellStyle name="Хороший 28" xfId="2379"/>
    <cellStyle name="Хороший 29" xfId="2380"/>
    <cellStyle name="Хороший 3" xfId="2381"/>
    <cellStyle name="Хороший 30" xfId="2382"/>
    <cellStyle name="Хороший 31" xfId="2383"/>
    <cellStyle name="Хороший 32" xfId="2384"/>
    <cellStyle name="Хороший 33" xfId="2385"/>
    <cellStyle name="Хороший 34" xfId="2386"/>
    <cellStyle name="Хороший 35" xfId="2387"/>
    <cellStyle name="Хороший 36" xfId="2388"/>
    <cellStyle name="Хороший 37" xfId="2389"/>
    <cellStyle name="Хороший 38" xfId="2390"/>
    <cellStyle name="Хороший 39" xfId="2391"/>
    <cellStyle name="Хороший 4" xfId="2392"/>
    <cellStyle name="Хороший 40" xfId="2393"/>
    <cellStyle name="Хороший 41" xfId="2394"/>
    <cellStyle name="Хороший 42" xfId="2395"/>
    <cellStyle name="Хороший 43" xfId="2396"/>
    <cellStyle name="Хороший 5" xfId="2397"/>
    <cellStyle name="Хороший 6" xfId="2398"/>
    <cellStyle name="Хороший 7" xfId="2399"/>
    <cellStyle name="Хороший 8" xfId="2400"/>
    <cellStyle name="Хороший 9" xfId="24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44"/>
  <sheetViews>
    <sheetView topLeftCell="K1" zoomScale="254" zoomScaleNormal="254" zoomScaleSheetLayoutView="85" workbookViewId="0">
      <selection activeCell="O1" sqref="O1:U1"/>
    </sheetView>
  </sheetViews>
  <sheetFormatPr defaultRowHeight="27.75" customHeight="1"/>
  <cols>
    <col min="1" max="1" width="4" style="16" customWidth="1"/>
    <col min="2" max="2" width="38" style="23" customWidth="1"/>
    <col min="3" max="3" width="21.5" style="16" hidden="1" customWidth="1"/>
    <col min="4" max="4" width="7.6640625" style="16" hidden="1" customWidth="1"/>
    <col min="5" max="5" width="4.5" style="27" customWidth="1"/>
    <col min="6" max="6" width="3.6640625" style="27" customWidth="1"/>
    <col min="7" max="7" width="11.33203125" style="27" customWidth="1"/>
    <col min="8" max="8" width="2.6640625" style="27" customWidth="1"/>
    <col min="9" max="9" width="3" style="27" customWidth="1"/>
    <col min="10" max="10" width="9" style="17" customWidth="1"/>
    <col min="11" max="11" width="8.5" style="17" customWidth="1"/>
    <col min="12" max="12" width="9" style="17" customWidth="1"/>
    <col min="13" max="13" width="7.1640625" style="13" customWidth="1"/>
    <col min="14" max="14" width="11.1640625" style="14" customWidth="1"/>
    <col min="15" max="17" width="8.83203125" style="14" customWidth="1"/>
    <col min="18" max="18" width="11.5" style="14" customWidth="1"/>
    <col min="19" max="19" width="8.83203125" style="14" customWidth="1"/>
    <col min="20" max="20" width="8.33203125" style="14" customWidth="1"/>
    <col min="21" max="21" width="8" style="18" customWidth="1"/>
    <col min="22" max="22" width="8.33203125" style="16" hidden="1" customWidth="1"/>
    <col min="23" max="23" width="15" style="16" hidden="1" customWidth="1"/>
    <col min="24" max="24" width="1" style="16" customWidth="1"/>
    <col min="25" max="25" width="11.5" style="16" bestFit="1" customWidth="1"/>
    <col min="26" max="16384" width="9.33203125" style="16"/>
  </cols>
  <sheetData>
    <row r="1" spans="1:23" ht="49.5" customHeight="1">
      <c r="J1" s="19"/>
      <c r="K1" s="7"/>
      <c r="L1" s="7"/>
      <c r="M1" s="7"/>
      <c r="N1" s="7"/>
      <c r="O1" s="146" t="s">
        <v>145</v>
      </c>
      <c r="P1" s="146"/>
      <c r="Q1" s="146"/>
      <c r="R1" s="146"/>
      <c r="S1" s="146"/>
      <c r="T1" s="146"/>
      <c r="U1" s="146"/>
      <c r="V1" s="31"/>
    </row>
    <row r="2" spans="1:23" ht="81.75" customHeight="1">
      <c r="K2" s="23"/>
      <c r="L2" s="23"/>
      <c r="M2" s="23"/>
      <c r="N2" s="23"/>
      <c r="O2" s="146" t="s">
        <v>139</v>
      </c>
      <c r="P2" s="146"/>
      <c r="Q2" s="146"/>
      <c r="R2" s="146"/>
      <c r="S2" s="146"/>
      <c r="T2" s="146"/>
      <c r="U2" s="146"/>
      <c r="V2" s="146"/>
    </row>
    <row r="3" spans="1:23" ht="12" customHeight="1">
      <c r="A3" s="149" t="s">
        <v>66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</row>
    <row r="4" spans="1:23" ht="22.5" customHeight="1">
      <c r="A4" s="150" t="s">
        <v>79</v>
      </c>
      <c r="B4" s="159" t="s">
        <v>6</v>
      </c>
      <c r="C4" s="1"/>
      <c r="D4" s="1"/>
      <c r="E4" s="150" t="s">
        <v>67</v>
      </c>
      <c r="F4" s="150"/>
      <c r="G4" s="144" t="s">
        <v>68</v>
      </c>
      <c r="H4" s="144" t="s">
        <v>69</v>
      </c>
      <c r="I4" s="144" t="s">
        <v>70</v>
      </c>
      <c r="J4" s="163" t="s">
        <v>7</v>
      </c>
      <c r="K4" s="162" t="s">
        <v>71</v>
      </c>
      <c r="L4" s="162"/>
      <c r="M4" s="167" t="s">
        <v>72</v>
      </c>
      <c r="N4" s="147" t="s">
        <v>8</v>
      </c>
      <c r="O4" s="147"/>
      <c r="P4" s="147"/>
      <c r="Q4" s="147"/>
      <c r="R4" s="147"/>
      <c r="S4" s="148" t="s">
        <v>73</v>
      </c>
      <c r="T4" s="164" t="s">
        <v>74</v>
      </c>
      <c r="U4" s="145" t="s">
        <v>75</v>
      </c>
    </row>
    <row r="5" spans="1:23" ht="18.75" customHeight="1">
      <c r="A5" s="150"/>
      <c r="B5" s="160"/>
      <c r="C5" s="1"/>
      <c r="D5" s="1"/>
      <c r="E5" s="144" t="s">
        <v>84</v>
      </c>
      <c r="F5" s="144" t="s">
        <v>85</v>
      </c>
      <c r="G5" s="144"/>
      <c r="H5" s="144"/>
      <c r="I5" s="144"/>
      <c r="J5" s="163"/>
      <c r="K5" s="163" t="s">
        <v>80</v>
      </c>
      <c r="L5" s="163" t="s">
        <v>76</v>
      </c>
      <c r="M5" s="167"/>
      <c r="N5" s="148" t="s">
        <v>80</v>
      </c>
      <c r="O5" s="147" t="s">
        <v>89</v>
      </c>
      <c r="P5" s="147"/>
      <c r="Q5" s="147"/>
      <c r="R5" s="147"/>
      <c r="S5" s="148"/>
      <c r="T5" s="165"/>
      <c r="U5" s="145"/>
    </row>
    <row r="6" spans="1:23" ht="96.75" customHeight="1">
      <c r="A6" s="150"/>
      <c r="B6" s="160"/>
      <c r="C6" s="1" t="s">
        <v>91</v>
      </c>
      <c r="D6" s="1" t="s">
        <v>92</v>
      </c>
      <c r="E6" s="144"/>
      <c r="F6" s="144"/>
      <c r="G6" s="144"/>
      <c r="H6" s="144"/>
      <c r="I6" s="144"/>
      <c r="J6" s="163"/>
      <c r="K6" s="163"/>
      <c r="L6" s="163"/>
      <c r="M6" s="167"/>
      <c r="N6" s="148"/>
      <c r="O6" s="26" t="s">
        <v>86</v>
      </c>
      <c r="P6" s="26" t="s">
        <v>87</v>
      </c>
      <c r="Q6" s="26" t="s">
        <v>88</v>
      </c>
      <c r="R6" s="26" t="s">
        <v>90</v>
      </c>
      <c r="S6" s="148"/>
      <c r="T6" s="166"/>
      <c r="U6" s="145"/>
    </row>
    <row r="7" spans="1:23" ht="15" customHeight="1">
      <c r="A7" s="150"/>
      <c r="B7" s="161"/>
      <c r="C7" s="1"/>
      <c r="D7" s="1"/>
      <c r="E7" s="144"/>
      <c r="F7" s="144"/>
      <c r="G7" s="144"/>
      <c r="H7" s="144"/>
      <c r="I7" s="144"/>
      <c r="J7" s="28" t="s">
        <v>9</v>
      </c>
      <c r="K7" s="28" t="s">
        <v>9</v>
      </c>
      <c r="L7" s="28" t="s">
        <v>0</v>
      </c>
      <c r="M7" s="20" t="s">
        <v>10</v>
      </c>
      <c r="N7" s="25" t="s">
        <v>11</v>
      </c>
      <c r="O7" s="25" t="s">
        <v>11</v>
      </c>
      <c r="P7" s="25" t="s">
        <v>65</v>
      </c>
      <c r="Q7" s="25" t="s">
        <v>65</v>
      </c>
      <c r="R7" s="25" t="s">
        <v>65</v>
      </c>
      <c r="S7" s="2" t="s">
        <v>77</v>
      </c>
      <c r="T7" s="25" t="s">
        <v>77</v>
      </c>
      <c r="U7" s="145"/>
    </row>
    <row r="8" spans="1:23" ht="12" customHeight="1">
      <c r="A8" s="20">
        <v>1</v>
      </c>
      <c r="B8" s="20">
        <v>2</v>
      </c>
      <c r="C8" s="20"/>
      <c r="D8" s="20"/>
      <c r="E8" s="20">
        <v>3</v>
      </c>
      <c r="F8" s="20">
        <v>4</v>
      </c>
      <c r="G8" s="20">
        <v>5</v>
      </c>
      <c r="H8" s="20">
        <v>6</v>
      </c>
      <c r="I8" s="20">
        <v>7</v>
      </c>
      <c r="J8" s="10">
        <v>8</v>
      </c>
      <c r="K8" s="20">
        <v>9</v>
      </c>
      <c r="L8" s="10">
        <v>10</v>
      </c>
      <c r="M8" s="20">
        <v>11</v>
      </c>
      <c r="N8" s="10">
        <v>12</v>
      </c>
      <c r="O8" s="10">
        <v>13</v>
      </c>
      <c r="P8" s="10">
        <v>14</v>
      </c>
      <c r="Q8" s="10">
        <v>15</v>
      </c>
      <c r="R8" s="10">
        <v>16</v>
      </c>
      <c r="S8" s="10">
        <v>17</v>
      </c>
      <c r="T8" s="10">
        <v>18</v>
      </c>
      <c r="U8" s="21">
        <v>19</v>
      </c>
    </row>
    <row r="9" spans="1:23" s="32" customFormat="1" ht="30.75" customHeight="1">
      <c r="A9" s="33"/>
      <c r="B9" s="33" t="s">
        <v>136</v>
      </c>
      <c r="C9" s="33"/>
      <c r="D9" s="33"/>
      <c r="E9" s="45" t="s">
        <v>78</v>
      </c>
      <c r="F9" s="47" t="s">
        <v>78</v>
      </c>
      <c r="G9" s="47" t="s">
        <v>78</v>
      </c>
      <c r="H9" s="47" t="s">
        <v>78</v>
      </c>
      <c r="I9" s="47" t="s">
        <v>78</v>
      </c>
      <c r="J9" s="34">
        <f>J23+J31+J41</f>
        <v>62954.280000000006</v>
      </c>
      <c r="K9" s="35">
        <f>K23+K31+K41</f>
        <v>53904.08</v>
      </c>
      <c r="L9" s="35">
        <f t="shared" ref="L9:R9" si="0">L23+L31+L41</f>
        <v>34039.5</v>
      </c>
      <c r="M9" s="36">
        <f t="shared" si="0"/>
        <v>2901</v>
      </c>
      <c r="N9" s="35">
        <f t="shared" si="0"/>
        <v>84373648.590000004</v>
      </c>
      <c r="O9" s="35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84373648.590000004</v>
      </c>
      <c r="S9" s="37" t="s">
        <v>141</v>
      </c>
      <c r="T9" s="37" t="s">
        <v>141</v>
      </c>
      <c r="U9" s="38" t="s">
        <v>141</v>
      </c>
    </row>
    <row r="10" spans="1:23" s="32" customFormat="1" ht="9.75" customHeight="1">
      <c r="A10" s="156" t="s">
        <v>123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8"/>
      <c r="V10" s="39"/>
      <c r="W10" s="40"/>
    </row>
    <row r="11" spans="1:23" s="42" customFormat="1" ht="9.75" customHeight="1">
      <c r="A11" s="153" t="s">
        <v>50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5"/>
      <c r="V11" s="41">
        <f t="shared" ref="V11" si="1">T11-S11</f>
        <v>0</v>
      </c>
      <c r="W11" s="40">
        <f t="shared" ref="W11" si="2">T11-S11</f>
        <v>0</v>
      </c>
    </row>
    <row r="12" spans="1:23" s="42" customFormat="1" ht="9" customHeight="1">
      <c r="A12" s="43">
        <v>1</v>
      </c>
      <c r="B12" s="44" t="s">
        <v>52</v>
      </c>
      <c r="C12" s="56" t="s">
        <v>121</v>
      </c>
      <c r="D12" s="56"/>
      <c r="E12" s="45">
        <v>1961</v>
      </c>
      <c r="F12" s="46"/>
      <c r="G12" s="47" t="s">
        <v>28</v>
      </c>
      <c r="H12" s="47">
        <v>3</v>
      </c>
      <c r="I12" s="47" t="s">
        <v>13</v>
      </c>
      <c r="J12" s="48">
        <v>1039.4000000000001</v>
      </c>
      <c r="K12" s="48">
        <v>965.6</v>
      </c>
      <c r="L12" s="48">
        <v>925.3</v>
      </c>
      <c r="M12" s="47">
        <v>35</v>
      </c>
      <c r="N12" s="49">
        <v>2507870.84</v>
      </c>
      <c r="O12" s="50">
        <v>0</v>
      </c>
      <c r="P12" s="50">
        <v>0</v>
      </c>
      <c r="Q12" s="50">
        <v>0</v>
      </c>
      <c r="R12" s="50">
        <v>2507870.84</v>
      </c>
      <c r="S12" s="50">
        <v>2597.2150372825186</v>
      </c>
      <c r="T12" s="80">
        <v>4984.6499999999996</v>
      </c>
      <c r="U12" s="51" t="s">
        <v>57</v>
      </c>
      <c r="V12" s="42">
        <v>2387.4349627174811</v>
      </c>
    </row>
    <row r="13" spans="1:23" s="42" customFormat="1" ht="9" customHeight="1">
      <c r="A13" s="43">
        <v>2</v>
      </c>
      <c r="B13" s="44" t="s">
        <v>133</v>
      </c>
      <c r="C13" s="56" t="s">
        <v>120</v>
      </c>
      <c r="D13" s="56"/>
      <c r="E13" s="45">
        <v>1966</v>
      </c>
      <c r="F13" s="46"/>
      <c r="G13" s="47" t="s">
        <v>28</v>
      </c>
      <c r="H13" s="47">
        <v>4</v>
      </c>
      <c r="I13" s="47">
        <v>4</v>
      </c>
      <c r="J13" s="48">
        <v>2760.6</v>
      </c>
      <c r="K13" s="48">
        <v>2564.1999999999998</v>
      </c>
      <c r="L13" s="48">
        <v>2300.5</v>
      </c>
      <c r="M13" s="47">
        <v>95</v>
      </c>
      <c r="N13" s="49">
        <v>3658155.07</v>
      </c>
      <c r="O13" s="50">
        <v>0</v>
      </c>
      <c r="P13" s="50">
        <v>0</v>
      </c>
      <c r="Q13" s="50">
        <v>0</v>
      </c>
      <c r="R13" s="50">
        <v>3658155.07</v>
      </c>
      <c r="S13" s="50">
        <v>1426.6262655019109</v>
      </c>
      <c r="T13" s="80">
        <v>4503.95</v>
      </c>
      <c r="U13" s="51" t="s">
        <v>57</v>
      </c>
      <c r="V13" s="42">
        <v>3077.3237344980889</v>
      </c>
    </row>
    <row r="14" spans="1:23" s="42" customFormat="1" ht="9" customHeight="1">
      <c r="A14" s="43">
        <v>3</v>
      </c>
      <c r="B14" s="52" t="s">
        <v>62</v>
      </c>
      <c r="C14" s="53" t="s">
        <v>120</v>
      </c>
      <c r="D14" s="53"/>
      <c r="E14" s="45">
        <v>1953</v>
      </c>
      <c r="F14" s="46"/>
      <c r="G14" s="47" t="s">
        <v>28</v>
      </c>
      <c r="H14" s="47">
        <v>4</v>
      </c>
      <c r="I14" s="47">
        <v>4</v>
      </c>
      <c r="J14" s="48">
        <v>3958.4</v>
      </c>
      <c r="K14" s="48">
        <v>3577.8</v>
      </c>
      <c r="L14" s="48">
        <v>2792.5</v>
      </c>
      <c r="M14" s="47">
        <v>113</v>
      </c>
      <c r="N14" s="49">
        <v>4495198.79</v>
      </c>
      <c r="O14" s="50">
        <v>0</v>
      </c>
      <c r="P14" s="50">
        <v>0</v>
      </c>
      <c r="Q14" s="50">
        <v>0</v>
      </c>
      <c r="R14" s="50">
        <v>4495198.79</v>
      </c>
      <c r="S14" s="50">
        <v>1256.4142182346693</v>
      </c>
      <c r="T14" s="80">
        <v>4503.95</v>
      </c>
      <c r="U14" s="51" t="s">
        <v>57</v>
      </c>
      <c r="V14" s="42">
        <v>3247.5357817653303</v>
      </c>
      <c r="W14" s="42">
        <v>-400928.21999999974</v>
      </c>
    </row>
    <row r="15" spans="1:23" s="42" customFormat="1" ht="9" customHeight="1">
      <c r="A15" s="43">
        <v>4</v>
      </c>
      <c r="B15" s="44" t="s">
        <v>59</v>
      </c>
      <c r="C15" s="56" t="s">
        <v>120</v>
      </c>
      <c r="D15" s="56"/>
      <c r="E15" s="45">
        <v>1917</v>
      </c>
      <c r="F15" s="46"/>
      <c r="G15" s="47" t="s">
        <v>28</v>
      </c>
      <c r="H15" s="47">
        <v>3</v>
      </c>
      <c r="I15" s="47">
        <v>1</v>
      </c>
      <c r="J15" s="48">
        <v>703.1</v>
      </c>
      <c r="K15" s="48">
        <v>680</v>
      </c>
      <c r="L15" s="48">
        <v>595.9</v>
      </c>
      <c r="M15" s="47">
        <v>19</v>
      </c>
      <c r="N15" s="49">
        <v>1106278.29</v>
      </c>
      <c r="O15" s="50">
        <v>0</v>
      </c>
      <c r="P15" s="50">
        <v>0</v>
      </c>
      <c r="Q15" s="50">
        <v>0</v>
      </c>
      <c r="R15" s="50">
        <v>1106278.29</v>
      </c>
      <c r="S15" s="50">
        <v>1626.8798382352941</v>
      </c>
      <c r="T15" s="80">
        <v>4503.95</v>
      </c>
      <c r="U15" s="51" t="s">
        <v>57</v>
      </c>
      <c r="V15" s="42">
        <v>2877.0701617647055</v>
      </c>
    </row>
    <row r="16" spans="1:23" s="42" customFormat="1" ht="9" customHeight="1">
      <c r="A16" s="43">
        <v>5</v>
      </c>
      <c r="B16" s="52" t="s">
        <v>63</v>
      </c>
      <c r="C16" s="53" t="s">
        <v>120</v>
      </c>
      <c r="D16" s="53"/>
      <c r="E16" s="45">
        <v>1917</v>
      </c>
      <c r="F16" s="46"/>
      <c r="G16" s="47" t="s">
        <v>28</v>
      </c>
      <c r="H16" s="47">
        <v>1</v>
      </c>
      <c r="I16" s="47">
        <v>4</v>
      </c>
      <c r="J16" s="48">
        <v>362.7</v>
      </c>
      <c r="K16" s="48">
        <v>340.1</v>
      </c>
      <c r="L16" s="48">
        <v>174.5</v>
      </c>
      <c r="M16" s="47">
        <v>10</v>
      </c>
      <c r="N16" s="49">
        <v>1151623.33</v>
      </c>
      <c r="O16" s="50">
        <v>0</v>
      </c>
      <c r="P16" s="50">
        <v>0</v>
      </c>
      <c r="Q16" s="50">
        <v>0</v>
      </c>
      <c r="R16" s="50">
        <v>1151623.33</v>
      </c>
      <c r="S16" s="50">
        <v>3386.1315201411348</v>
      </c>
      <c r="T16" s="80">
        <v>4503.95</v>
      </c>
      <c r="U16" s="51" t="s">
        <v>57</v>
      </c>
      <c r="V16" s="42">
        <v>1117.818479858865</v>
      </c>
    </row>
    <row r="17" spans="1:24" s="42" customFormat="1" ht="9" customHeight="1">
      <c r="A17" s="43">
        <v>6</v>
      </c>
      <c r="B17" s="44" t="s">
        <v>54</v>
      </c>
      <c r="C17" s="56" t="s">
        <v>120</v>
      </c>
      <c r="D17" s="56"/>
      <c r="E17" s="45">
        <v>1961</v>
      </c>
      <c r="F17" s="46"/>
      <c r="G17" s="47" t="s">
        <v>28</v>
      </c>
      <c r="H17" s="47">
        <v>3</v>
      </c>
      <c r="I17" s="47">
        <v>3</v>
      </c>
      <c r="J17" s="48">
        <v>1630</v>
      </c>
      <c r="K17" s="48">
        <v>1519.1</v>
      </c>
      <c r="L17" s="48">
        <v>1400.7</v>
      </c>
      <c r="M17" s="47">
        <v>74</v>
      </c>
      <c r="N17" s="49">
        <v>2949657.93</v>
      </c>
      <c r="O17" s="50">
        <v>0</v>
      </c>
      <c r="P17" s="50">
        <v>0</v>
      </c>
      <c r="Q17" s="50">
        <v>0</v>
      </c>
      <c r="R17" s="50">
        <v>2949657.93</v>
      </c>
      <c r="S17" s="50">
        <v>1941.714126785597</v>
      </c>
      <c r="T17" s="80">
        <v>4503.95</v>
      </c>
      <c r="U17" s="51" t="s">
        <v>57</v>
      </c>
      <c r="V17" s="42">
        <v>2562.235873214403</v>
      </c>
    </row>
    <row r="18" spans="1:24" s="42" customFormat="1" ht="9" customHeight="1">
      <c r="A18" s="43">
        <v>7</v>
      </c>
      <c r="B18" s="44" t="s">
        <v>53</v>
      </c>
      <c r="C18" s="56" t="s">
        <v>120</v>
      </c>
      <c r="D18" s="56"/>
      <c r="E18" s="45">
        <v>1963</v>
      </c>
      <c r="F18" s="46"/>
      <c r="G18" s="47" t="s">
        <v>28</v>
      </c>
      <c r="H18" s="47">
        <v>4</v>
      </c>
      <c r="I18" s="47" t="s">
        <v>13</v>
      </c>
      <c r="J18" s="48">
        <v>1428.2</v>
      </c>
      <c r="K18" s="48">
        <v>1288.4000000000001</v>
      </c>
      <c r="L18" s="48">
        <v>1246.3</v>
      </c>
      <c r="M18" s="47">
        <v>65</v>
      </c>
      <c r="N18" s="49">
        <v>1945857.84</v>
      </c>
      <c r="O18" s="50">
        <v>0</v>
      </c>
      <c r="P18" s="50">
        <v>0</v>
      </c>
      <c r="Q18" s="50">
        <v>0</v>
      </c>
      <c r="R18" s="50">
        <v>1945857.84</v>
      </c>
      <c r="S18" s="50">
        <v>1510.2901583359205</v>
      </c>
      <c r="T18" s="80">
        <v>4503.95</v>
      </c>
      <c r="U18" s="51" t="s">
        <v>57</v>
      </c>
      <c r="V18" s="42">
        <v>2993.6598416640791</v>
      </c>
    </row>
    <row r="19" spans="1:24" s="42" customFormat="1" ht="9" customHeight="1">
      <c r="A19" s="43">
        <v>8</v>
      </c>
      <c r="B19" s="44" t="s">
        <v>55</v>
      </c>
      <c r="C19" s="56" t="s">
        <v>120</v>
      </c>
      <c r="D19" s="56"/>
      <c r="E19" s="45">
        <v>1949</v>
      </c>
      <c r="F19" s="46"/>
      <c r="G19" s="47" t="s">
        <v>28</v>
      </c>
      <c r="H19" s="47">
        <v>5</v>
      </c>
      <c r="I19" s="47">
        <v>4</v>
      </c>
      <c r="J19" s="48">
        <v>2758.78</v>
      </c>
      <c r="K19" s="48">
        <v>2457.1799999999998</v>
      </c>
      <c r="L19" s="48">
        <v>2371</v>
      </c>
      <c r="M19" s="47">
        <v>98</v>
      </c>
      <c r="N19" s="49">
        <v>4038200</v>
      </c>
      <c r="O19" s="50">
        <v>0</v>
      </c>
      <c r="P19" s="50">
        <v>0</v>
      </c>
      <c r="Q19" s="50">
        <v>0</v>
      </c>
      <c r="R19" s="50">
        <v>4038200</v>
      </c>
      <c r="S19" s="50">
        <v>1643.4286458460513</v>
      </c>
      <c r="T19" s="80">
        <v>4503.95</v>
      </c>
      <c r="U19" s="51" t="s">
        <v>57</v>
      </c>
      <c r="V19" s="42">
        <v>2860.5213541539488</v>
      </c>
    </row>
    <row r="20" spans="1:24" s="42" customFormat="1" ht="9" customHeight="1">
      <c r="A20" s="43">
        <v>9</v>
      </c>
      <c r="B20" s="52" t="s">
        <v>64</v>
      </c>
      <c r="C20" s="53" t="s">
        <v>120</v>
      </c>
      <c r="D20" s="53"/>
      <c r="E20" s="45">
        <v>1959</v>
      </c>
      <c r="F20" s="46"/>
      <c r="G20" s="47" t="s">
        <v>28</v>
      </c>
      <c r="H20" s="47">
        <v>3</v>
      </c>
      <c r="I20" s="47">
        <v>3</v>
      </c>
      <c r="J20" s="48">
        <v>1674.1</v>
      </c>
      <c r="K20" s="48">
        <v>1542.9</v>
      </c>
      <c r="L20" s="48">
        <v>1138</v>
      </c>
      <c r="M20" s="47">
        <v>63</v>
      </c>
      <c r="N20" s="49">
        <v>2697289.61</v>
      </c>
      <c r="O20" s="50">
        <v>0</v>
      </c>
      <c r="P20" s="50">
        <v>0</v>
      </c>
      <c r="Q20" s="50">
        <v>0</v>
      </c>
      <c r="R20" s="50">
        <v>2697289.61</v>
      </c>
      <c r="S20" s="50">
        <v>1748.1947047767189</v>
      </c>
      <c r="T20" s="80">
        <v>4503.95</v>
      </c>
      <c r="U20" s="51" t="s">
        <v>57</v>
      </c>
      <c r="V20" s="42">
        <v>2755.7552952232809</v>
      </c>
    </row>
    <row r="21" spans="1:24" s="42" customFormat="1" ht="9" customHeight="1">
      <c r="A21" s="43">
        <v>10</v>
      </c>
      <c r="B21" s="44" t="s">
        <v>56</v>
      </c>
      <c r="C21" s="56" t="s">
        <v>119</v>
      </c>
      <c r="D21" s="56"/>
      <c r="E21" s="45">
        <v>1963</v>
      </c>
      <c r="F21" s="46"/>
      <c r="G21" s="47" t="s">
        <v>28</v>
      </c>
      <c r="H21" s="47">
        <v>4</v>
      </c>
      <c r="I21" s="47">
        <v>3</v>
      </c>
      <c r="J21" s="48">
        <v>2581.4</v>
      </c>
      <c r="K21" s="48">
        <v>1665.2</v>
      </c>
      <c r="L21" s="48">
        <v>978.8</v>
      </c>
      <c r="M21" s="47">
        <v>227</v>
      </c>
      <c r="N21" s="49">
        <v>2038732.54</v>
      </c>
      <c r="O21" s="50">
        <v>0</v>
      </c>
      <c r="P21" s="50">
        <v>0</v>
      </c>
      <c r="Q21" s="50">
        <v>0</v>
      </c>
      <c r="R21" s="50">
        <v>2038732.54</v>
      </c>
      <c r="S21" s="50">
        <v>1224.3169228921452</v>
      </c>
      <c r="T21" s="80">
        <v>4180</v>
      </c>
      <c r="U21" s="51" t="s">
        <v>57</v>
      </c>
      <c r="V21" s="42">
        <v>2955.6830771078548</v>
      </c>
    </row>
    <row r="22" spans="1:24" s="42" customFormat="1" ht="9" customHeight="1">
      <c r="A22" s="43">
        <v>11</v>
      </c>
      <c r="B22" s="82" t="s">
        <v>125</v>
      </c>
      <c r="C22" s="56"/>
      <c r="D22" s="56"/>
      <c r="E22" s="45">
        <v>1966</v>
      </c>
      <c r="F22" s="46"/>
      <c r="G22" s="47" t="s">
        <v>29</v>
      </c>
      <c r="H22" s="47">
        <v>4</v>
      </c>
      <c r="I22" s="47">
        <v>4</v>
      </c>
      <c r="J22" s="54">
        <v>3064</v>
      </c>
      <c r="K22" s="54">
        <v>2829.6</v>
      </c>
      <c r="L22" s="54">
        <v>2829.6</v>
      </c>
      <c r="M22" s="55">
        <v>132</v>
      </c>
      <c r="N22" s="49">
        <v>857510.28</v>
      </c>
      <c r="O22" s="50">
        <v>0</v>
      </c>
      <c r="P22" s="50">
        <v>0</v>
      </c>
      <c r="Q22" s="50">
        <v>0</v>
      </c>
      <c r="R22" s="50">
        <v>857510.28</v>
      </c>
      <c r="S22" s="50">
        <v>303.05</v>
      </c>
      <c r="T22" s="80">
        <v>4984.6499999999996</v>
      </c>
      <c r="U22" s="51" t="s">
        <v>57</v>
      </c>
      <c r="V22" s="42">
        <v>4681.5999999999995</v>
      </c>
    </row>
    <row r="23" spans="1:24" s="42" customFormat="1" ht="23.25" customHeight="1">
      <c r="A23" s="151" t="s">
        <v>51</v>
      </c>
      <c r="B23" s="152"/>
      <c r="C23" s="56"/>
      <c r="D23" s="56"/>
      <c r="E23" s="45" t="s">
        <v>78</v>
      </c>
      <c r="F23" s="47" t="s">
        <v>78</v>
      </c>
      <c r="G23" s="47" t="s">
        <v>78</v>
      </c>
      <c r="H23" s="47" t="s">
        <v>78</v>
      </c>
      <c r="I23" s="47" t="s">
        <v>78</v>
      </c>
      <c r="J23" s="49">
        <v>21960.680000000004</v>
      </c>
      <c r="K23" s="49">
        <v>19430.079999999998</v>
      </c>
      <c r="L23" s="49">
        <v>16753.099999999999</v>
      </c>
      <c r="M23" s="33">
        <v>931</v>
      </c>
      <c r="N23" s="49">
        <v>27446374.52</v>
      </c>
      <c r="O23" s="49">
        <v>0</v>
      </c>
      <c r="P23" s="49">
        <v>0</v>
      </c>
      <c r="Q23" s="49">
        <v>0</v>
      </c>
      <c r="R23" s="49">
        <v>27446374.52</v>
      </c>
      <c r="S23" s="50">
        <v>1412.571359459148</v>
      </c>
      <c r="T23" s="50"/>
      <c r="U23" s="51"/>
      <c r="V23" s="42">
        <v>-1412.571359459148</v>
      </c>
    </row>
    <row r="24" spans="1:24" s="57" customFormat="1" ht="9.75" customHeight="1">
      <c r="A24" s="172" t="s">
        <v>132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W24" s="58">
        <f t="shared" ref="W24" si="3">T24-S24</f>
        <v>0</v>
      </c>
    </row>
    <row r="25" spans="1:24" s="42" customFormat="1" ht="9.75" customHeight="1">
      <c r="A25" s="169" t="s">
        <v>50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1"/>
      <c r="V25" s="41">
        <f t="shared" ref="V25" si="4">T25-S25</f>
        <v>0</v>
      </c>
      <c r="W25" s="40">
        <f t="shared" ref="W25" si="5">T25-S25</f>
        <v>0</v>
      </c>
      <c r="X25" s="59"/>
    </row>
    <row r="26" spans="1:24" s="42" customFormat="1" ht="11.25" customHeight="1">
      <c r="A26" s="43">
        <v>1</v>
      </c>
      <c r="B26" s="60" t="s">
        <v>107</v>
      </c>
      <c r="C26" s="61" t="s">
        <v>100</v>
      </c>
      <c r="D26" s="61" t="s">
        <v>48</v>
      </c>
      <c r="E26" s="62" t="s">
        <v>96</v>
      </c>
      <c r="F26" s="47"/>
      <c r="G26" s="63" t="s">
        <v>28</v>
      </c>
      <c r="H26" s="63" t="s">
        <v>16</v>
      </c>
      <c r="I26" s="63" t="s">
        <v>15</v>
      </c>
      <c r="J26" s="64">
        <v>3443.4</v>
      </c>
      <c r="K26" s="64">
        <v>2530.3000000000002</v>
      </c>
      <c r="L26" s="64">
        <v>2530.3000000000002</v>
      </c>
      <c r="M26" s="65">
        <v>154</v>
      </c>
      <c r="N26" s="49">
        <v>3833260.2</v>
      </c>
      <c r="O26" s="50">
        <v>0</v>
      </c>
      <c r="P26" s="50">
        <v>0</v>
      </c>
      <c r="Q26" s="50">
        <v>0</v>
      </c>
      <c r="R26" s="50">
        <v>3833260.2</v>
      </c>
      <c r="S26" s="50">
        <v>1514.9429711891871</v>
      </c>
      <c r="T26" s="80">
        <v>4503.95</v>
      </c>
      <c r="U26" s="51" t="s">
        <v>93</v>
      </c>
    </row>
    <row r="27" spans="1:24" s="42" customFormat="1" ht="12" customHeight="1">
      <c r="A27" s="43">
        <v>2</v>
      </c>
      <c r="B27" s="60" t="s">
        <v>108</v>
      </c>
      <c r="C27" s="61" t="s">
        <v>102</v>
      </c>
      <c r="D27" s="61" t="s">
        <v>48</v>
      </c>
      <c r="E27" s="62" t="s">
        <v>111</v>
      </c>
      <c r="F27" s="47"/>
      <c r="G27" s="63" t="s">
        <v>28</v>
      </c>
      <c r="H27" s="63" t="s">
        <v>15</v>
      </c>
      <c r="I27" s="63" t="s">
        <v>13</v>
      </c>
      <c r="J27" s="64">
        <v>1633.6</v>
      </c>
      <c r="K27" s="64">
        <v>1469.8</v>
      </c>
      <c r="L27" s="64">
        <v>1469.8</v>
      </c>
      <c r="M27" s="65">
        <v>246</v>
      </c>
      <c r="N27" s="49">
        <v>2075139.66</v>
      </c>
      <c r="O27" s="50">
        <v>0</v>
      </c>
      <c r="P27" s="50">
        <v>0</v>
      </c>
      <c r="Q27" s="50">
        <v>0</v>
      </c>
      <c r="R27" s="50">
        <v>2075139.66</v>
      </c>
      <c r="S27" s="50">
        <v>1411.8517213226289</v>
      </c>
      <c r="T27" s="80">
        <v>3929.2</v>
      </c>
      <c r="U27" s="51" t="s">
        <v>93</v>
      </c>
    </row>
    <row r="28" spans="1:24" s="42" customFormat="1" ht="13.5" customHeight="1">
      <c r="A28" s="43">
        <v>3</v>
      </c>
      <c r="B28" s="96" t="s">
        <v>110</v>
      </c>
      <c r="C28" s="97" t="s">
        <v>100</v>
      </c>
      <c r="D28" s="97" t="s">
        <v>48</v>
      </c>
      <c r="E28" s="98" t="s">
        <v>97</v>
      </c>
      <c r="F28" s="99"/>
      <c r="G28" s="100" t="s">
        <v>28</v>
      </c>
      <c r="H28" s="100" t="s">
        <v>15</v>
      </c>
      <c r="I28" s="100" t="s">
        <v>14</v>
      </c>
      <c r="J28" s="101">
        <v>2560.6</v>
      </c>
      <c r="K28" s="101">
        <v>1684.6</v>
      </c>
      <c r="L28" s="101">
        <v>644</v>
      </c>
      <c r="M28" s="102">
        <v>70</v>
      </c>
      <c r="N28" s="103">
        <v>3858162</v>
      </c>
      <c r="O28" s="104">
        <v>0</v>
      </c>
      <c r="P28" s="104">
        <v>0</v>
      </c>
      <c r="Q28" s="104">
        <v>0</v>
      </c>
      <c r="R28" s="104">
        <v>3858162</v>
      </c>
      <c r="S28" s="104">
        <v>2290.2540662471806</v>
      </c>
      <c r="T28" s="83">
        <v>4503.95</v>
      </c>
      <c r="U28" s="105" t="s">
        <v>93</v>
      </c>
    </row>
    <row r="29" spans="1:24" s="42" customFormat="1" ht="15.75" customHeight="1">
      <c r="A29" s="43">
        <v>4</v>
      </c>
      <c r="B29" s="60" t="s">
        <v>106</v>
      </c>
      <c r="C29" s="61" t="s">
        <v>100</v>
      </c>
      <c r="D29" s="61" t="s">
        <v>48</v>
      </c>
      <c r="E29" s="62" t="s">
        <v>98</v>
      </c>
      <c r="F29" s="47"/>
      <c r="G29" s="63" t="s">
        <v>28</v>
      </c>
      <c r="H29" s="63" t="s">
        <v>16</v>
      </c>
      <c r="I29" s="63" t="s">
        <v>15</v>
      </c>
      <c r="J29" s="64">
        <v>3755.6</v>
      </c>
      <c r="K29" s="64">
        <v>3258.2</v>
      </c>
      <c r="L29" s="64">
        <v>199</v>
      </c>
      <c r="M29" s="65">
        <v>20</v>
      </c>
      <c r="N29" s="103">
        <v>3848460</v>
      </c>
      <c r="O29" s="50">
        <v>0</v>
      </c>
      <c r="P29" s="50">
        <v>0</v>
      </c>
      <c r="Q29" s="50">
        <v>0</v>
      </c>
      <c r="R29" s="50">
        <v>3848460</v>
      </c>
      <c r="S29" s="50">
        <v>1181.1613774476705</v>
      </c>
      <c r="T29" s="80">
        <v>4503.95</v>
      </c>
      <c r="U29" s="51" t="s">
        <v>93</v>
      </c>
    </row>
    <row r="30" spans="1:24" s="42" customFormat="1" ht="14.25" customHeight="1">
      <c r="A30" s="43">
        <v>5</v>
      </c>
      <c r="B30" s="60" t="s">
        <v>109</v>
      </c>
      <c r="C30" s="61" t="s">
        <v>101</v>
      </c>
      <c r="D30" s="61" t="s">
        <v>47</v>
      </c>
      <c r="E30" s="62" t="s">
        <v>60</v>
      </c>
      <c r="F30" s="47"/>
      <c r="G30" s="63" t="s">
        <v>29</v>
      </c>
      <c r="H30" s="63" t="s">
        <v>16</v>
      </c>
      <c r="I30" s="63" t="s">
        <v>19</v>
      </c>
      <c r="J30" s="64">
        <v>6928</v>
      </c>
      <c r="K30" s="64">
        <v>5865.7</v>
      </c>
      <c r="L30" s="64">
        <v>3916</v>
      </c>
      <c r="M30" s="65">
        <v>486</v>
      </c>
      <c r="N30" s="103">
        <v>16986835.810000002</v>
      </c>
      <c r="O30" s="50">
        <v>0</v>
      </c>
      <c r="P30" s="50">
        <v>0</v>
      </c>
      <c r="Q30" s="50">
        <v>0</v>
      </c>
      <c r="R30" s="50">
        <v>16986835.810000002</v>
      </c>
      <c r="S30" s="50">
        <v>2895.9605520227769</v>
      </c>
      <c r="T30" s="80">
        <v>5307.5599999999995</v>
      </c>
      <c r="U30" s="105" t="s">
        <v>93</v>
      </c>
    </row>
    <row r="31" spans="1:24" s="42" customFormat="1" ht="22.5" customHeight="1">
      <c r="A31" s="151" t="s">
        <v>51</v>
      </c>
      <c r="B31" s="152"/>
      <c r="C31" s="56"/>
      <c r="D31" s="56"/>
      <c r="E31" s="45" t="s">
        <v>78</v>
      </c>
      <c r="F31" s="47" t="s">
        <v>78</v>
      </c>
      <c r="G31" s="47" t="s">
        <v>78</v>
      </c>
      <c r="H31" s="47" t="s">
        <v>78</v>
      </c>
      <c r="I31" s="47" t="s">
        <v>78</v>
      </c>
      <c r="J31" s="49">
        <v>18321.2</v>
      </c>
      <c r="K31" s="49">
        <v>14808.600000000002</v>
      </c>
      <c r="L31" s="49">
        <v>8759.1</v>
      </c>
      <c r="M31" s="107">
        <v>976</v>
      </c>
      <c r="N31" s="49">
        <v>30601857.670000002</v>
      </c>
      <c r="O31" s="49">
        <v>0</v>
      </c>
      <c r="P31" s="49">
        <v>0</v>
      </c>
      <c r="Q31" s="49">
        <v>0</v>
      </c>
      <c r="R31" s="49">
        <v>30601857.670000002</v>
      </c>
      <c r="S31" s="50">
        <v>2066.4922862390772</v>
      </c>
      <c r="T31" s="50"/>
      <c r="U31" s="51"/>
    </row>
    <row r="32" spans="1:24" s="42" customFormat="1" ht="19.5" customHeight="1">
      <c r="A32" s="66"/>
      <c r="B32" s="67"/>
      <c r="C32" s="67"/>
      <c r="D32" s="67"/>
      <c r="E32" s="68"/>
      <c r="F32" s="68"/>
      <c r="G32" s="68"/>
      <c r="H32" s="68"/>
      <c r="I32" s="68"/>
      <c r="J32" s="69"/>
      <c r="K32" s="168" t="s">
        <v>124</v>
      </c>
      <c r="L32" s="168"/>
      <c r="M32" s="70"/>
      <c r="N32" s="69"/>
      <c r="O32" s="69"/>
      <c r="P32" s="69"/>
      <c r="Q32" s="69"/>
      <c r="R32" s="69"/>
      <c r="S32" s="69"/>
      <c r="T32" s="69"/>
      <c r="U32" s="71"/>
      <c r="V32" s="41"/>
      <c r="W32" s="40"/>
      <c r="X32" s="59"/>
    </row>
    <row r="33" spans="1:24" s="42" customFormat="1" ht="9.75" customHeight="1">
      <c r="A33" s="173" t="s">
        <v>50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5"/>
      <c r="V33" s="41">
        <f t="shared" ref="V33" si="6">T33-S33</f>
        <v>0</v>
      </c>
      <c r="W33" s="40">
        <f t="shared" ref="W33" si="7">T33-S33</f>
        <v>0</v>
      </c>
      <c r="X33" s="59"/>
    </row>
    <row r="34" spans="1:24" s="42" customFormat="1" ht="9" customHeight="1">
      <c r="A34" s="43">
        <v>1</v>
      </c>
      <c r="B34" s="72" t="s">
        <v>112</v>
      </c>
      <c r="C34" s="73" t="s">
        <v>100</v>
      </c>
      <c r="D34" s="73" t="s">
        <v>48</v>
      </c>
      <c r="E34" s="74" t="s">
        <v>95</v>
      </c>
      <c r="F34" s="47"/>
      <c r="G34" s="75" t="s">
        <v>28</v>
      </c>
      <c r="H34" s="75" t="s">
        <v>14</v>
      </c>
      <c r="I34" s="75" t="s">
        <v>13</v>
      </c>
      <c r="J34" s="76">
        <v>1051.7</v>
      </c>
      <c r="K34" s="76">
        <v>977.9</v>
      </c>
      <c r="L34" s="76">
        <v>977.9</v>
      </c>
      <c r="M34" s="75">
        <v>39</v>
      </c>
      <c r="N34" s="49">
        <v>1911940.8</v>
      </c>
      <c r="O34" s="50">
        <v>0</v>
      </c>
      <c r="P34" s="50">
        <v>0</v>
      </c>
      <c r="Q34" s="50">
        <v>0</v>
      </c>
      <c r="R34" s="50">
        <v>1911940.8</v>
      </c>
      <c r="S34" s="50">
        <v>1955.1496062992128</v>
      </c>
      <c r="T34" s="80">
        <v>4503.95</v>
      </c>
      <c r="U34" s="51" t="s">
        <v>94</v>
      </c>
    </row>
    <row r="35" spans="1:24" s="42" customFormat="1" ht="9" customHeight="1">
      <c r="A35" s="43">
        <v>2</v>
      </c>
      <c r="B35" s="72" t="s">
        <v>113</v>
      </c>
      <c r="C35" s="73" t="s">
        <v>100</v>
      </c>
      <c r="D35" s="73" t="s">
        <v>47</v>
      </c>
      <c r="E35" s="74" t="s">
        <v>104</v>
      </c>
      <c r="F35" s="47"/>
      <c r="G35" s="75" t="s">
        <v>28</v>
      </c>
      <c r="H35" s="75" t="s">
        <v>16</v>
      </c>
      <c r="I35" s="75" t="s">
        <v>15</v>
      </c>
      <c r="J35" s="76">
        <v>3101.9</v>
      </c>
      <c r="K35" s="76">
        <v>2743.8</v>
      </c>
      <c r="L35" s="76">
        <v>2743.8</v>
      </c>
      <c r="M35" s="77">
        <v>151</v>
      </c>
      <c r="N35" s="49">
        <v>3638727.6</v>
      </c>
      <c r="O35" s="50">
        <v>0</v>
      </c>
      <c r="P35" s="50">
        <v>0</v>
      </c>
      <c r="Q35" s="50">
        <v>0</v>
      </c>
      <c r="R35" s="50">
        <v>3638727.6</v>
      </c>
      <c r="S35" s="50">
        <v>1326.1635687732341</v>
      </c>
      <c r="T35" s="80">
        <v>4180</v>
      </c>
      <c r="U35" s="51" t="s">
        <v>94</v>
      </c>
    </row>
    <row r="36" spans="1:24" s="42" customFormat="1" ht="9" customHeight="1">
      <c r="A36" s="43">
        <v>3</v>
      </c>
      <c r="B36" s="72" t="s">
        <v>114</v>
      </c>
      <c r="C36" s="73" t="s">
        <v>100</v>
      </c>
      <c r="D36" s="73" t="s">
        <v>47</v>
      </c>
      <c r="E36" s="74" t="s">
        <v>99</v>
      </c>
      <c r="F36" s="47"/>
      <c r="G36" s="75" t="s">
        <v>28</v>
      </c>
      <c r="H36" s="75" t="s">
        <v>16</v>
      </c>
      <c r="I36" s="75" t="s">
        <v>20</v>
      </c>
      <c r="J36" s="76">
        <v>6617.5</v>
      </c>
      <c r="K36" s="76">
        <v>5959.5</v>
      </c>
      <c r="L36" s="76">
        <v>346</v>
      </c>
      <c r="M36" s="77">
        <v>271</v>
      </c>
      <c r="N36" s="49">
        <v>6041208</v>
      </c>
      <c r="O36" s="50">
        <v>0</v>
      </c>
      <c r="P36" s="50">
        <v>0</v>
      </c>
      <c r="Q36" s="50">
        <v>0</v>
      </c>
      <c r="R36" s="50">
        <v>6041208</v>
      </c>
      <c r="S36" s="50">
        <v>1013.7105461867607</v>
      </c>
      <c r="T36" s="80">
        <v>4180</v>
      </c>
      <c r="U36" s="51" t="s">
        <v>94</v>
      </c>
    </row>
    <row r="37" spans="1:24" s="42" customFormat="1" ht="9" customHeight="1">
      <c r="A37" s="43">
        <v>4</v>
      </c>
      <c r="B37" s="72" t="s">
        <v>115</v>
      </c>
      <c r="C37" s="73" t="s">
        <v>100</v>
      </c>
      <c r="D37" s="73" t="s">
        <v>47</v>
      </c>
      <c r="E37" s="74" t="s">
        <v>60</v>
      </c>
      <c r="F37" s="47"/>
      <c r="G37" s="75" t="s">
        <v>28</v>
      </c>
      <c r="H37" s="75" t="s">
        <v>16</v>
      </c>
      <c r="I37" s="75" t="s">
        <v>19</v>
      </c>
      <c r="J37" s="76">
        <v>5815.1</v>
      </c>
      <c r="K37" s="76">
        <v>5145.8</v>
      </c>
      <c r="L37" s="76">
        <v>278</v>
      </c>
      <c r="M37" s="77">
        <v>226</v>
      </c>
      <c r="N37" s="49">
        <v>4940988</v>
      </c>
      <c r="O37" s="50">
        <v>0</v>
      </c>
      <c r="P37" s="50">
        <v>0</v>
      </c>
      <c r="Q37" s="50">
        <v>0</v>
      </c>
      <c r="R37" s="50">
        <v>4940988</v>
      </c>
      <c r="S37" s="50">
        <v>960.19821990749733</v>
      </c>
      <c r="T37" s="80">
        <v>4180</v>
      </c>
      <c r="U37" s="51" t="s">
        <v>94</v>
      </c>
    </row>
    <row r="38" spans="1:24" s="42" customFormat="1" ht="9" customHeight="1">
      <c r="A38" s="43">
        <v>5</v>
      </c>
      <c r="B38" s="72" t="s">
        <v>116</v>
      </c>
      <c r="C38" s="73" t="s">
        <v>100</v>
      </c>
      <c r="D38" s="73" t="s">
        <v>48</v>
      </c>
      <c r="E38" s="74" t="s">
        <v>46</v>
      </c>
      <c r="F38" s="47"/>
      <c r="G38" s="75" t="s">
        <v>28</v>
      </c>
      <c r="H38" s="75" t="s">
        <v>14</v>
      </c>
      <c r="I38" s="75" t="s">
        <v>14</v>
      </c>
      <c r="J38" s="76">
        <v>1675.8</v>
      </c>
      <c r="K38" s="76">
        <v>1529.4</v>
      </c>
      <c r="L38" s="76">
        <v>1529.4</v>
      </c>
      <c r="M38" s="77">
        <v>81</v>
      </c>
      <c r="N38" s="49">
        <v>3069066</v>
      </c>
      <c r="O38" s="50">
        <v>0</v>
      </c>
      <c r="P38" s="50">
        <v>0</v>
      </c>
      <c r="Q38" s="50">
        <v>0</v>
      </c>
      <c r="R38" s="50">
        <v>3069066</v>
      </c>
      <c r="S38" s="50">
        <v>2006.7124362495094</v>
      </c>
      <c r="T38" s="80">
        <v>4503.95</v>
      </c>
      <c r="U38" s="51" t="s">
        <v>94</v>
      </c>
    </row>
    <row r="39" spans="1:24" s="42" customFormat="1" ht="9" customHeight="1">
      <c r="A39" s="43">
        <v>6</v>
      </c>
      <c r="B39" s="72" t="s">
        <v>117</v>
      </c>
      <c r="C39" s="73" t="s">
        <v>100</v>
      </c>
      <c r="D39" s="73" t="s">
        <v>48</v>
      </c>
      <c r="E39" s="74" t="s">
        <v>105</v>
      </c>
      <c r="F39" s="47"/>
      <c r="G39" s="75" t="s">
        <v>28</v>
      </c>
      <c r="H39" s="75" t="s">
        <v>14</v>
      </c>
      <c r="I39" s="75" t="s">
        <v>14</v>
      </c>
      <c r="J39" s="76">
        <v>1646</v>
      </c>
      <c r="K39" s="76">
        <v>1518.2</v>
      </c>
      <c r="L39" s="76">
        <v>1518.2</v>
      </c>
      <c r="M39" s="77">
        <v>67</v>
      </c>
      <c r="N39" s="49">
        <v>3069066</v>
      </c>
      <c r="O39" s="50">
        <v>0</v>
      </c>
      <c r="P39" s="50">
        <v>0</v>
      </c>
      <c r="Q39" s="50">
        <v>0</v>
      </c>
      <c r="R39" s="50">
        <v>3069066</v>
      </c>
      <c r="S39" s="50">
        <v>2021.5162692662363</v>
      </c>
      <c r="T39" s="80">
        <v>4503.95</v>
      </c>
      <c r="U39" s="51" t="s">
        <v>94</v>
      </c>
    </row>
    <row r="40" spans="1:24" s="42" customFormat="1" ht="9" customHeight="1">
      <c r="A40" s="43">
        <v>7</v>
      </c>
      <c r="B40" s="72" t="s">
        <v>118</v>
      </c>
      <c r="C40" s="73" t="s">
        <v>100</v>
      </c>
      <c r="D40" s="73" t="s">
        <v>48</v>
      </c>
      <c r="E40" s="74" t="s">
        <v>103</v>
      </c>
      <c r="F40" s="47"/>
      <c r="G40" s="75" t="s">
        <v>28</v>
      </c>
      <c r="H40" s="75" t="s">
        <v>15</v>
      </c>
      <c r="I40" s="75" t="s">
        <v>12</v>
      </c>
      <c r="J40" s="76">
        <v>2764.4</v>
      </c>
      <c r="K40" s="76">
        <v>1790.8</v>
      </c>
      <c r="L40" s="76">
        <v>1134</v>
      </c>
      <c r="M40" s="77">
        <v>159</v>
      </c>
      <c r="N40" s="49">
        <v>3654420</v>
      </c>
      <c r="O40" s="50">
        <v>0</v>
      </c>
      <c r="P40" s="50">
        <v>0</v>
      </c>
      <c r="Q40" s="50">
        <v>0</v>
      </c>
      <c r="R40" s="50">
        <v>3654420</v>
      </c>
      <c r="S40" s="50">
        <v>2040.6633906633908</v>
      </c>
      <c r="T40" s="80">
        <v>4503.95</v>
      </c>
      <c r="U40" s="51" t="s">
        <v>94</v>
      </c>
    </row>
    <row r="41" spans="1:24" s="42" customFormat="1" ht="26.25" customHeight="1">
      <c r="A41" s="151" t="s">
        <v>51</v>
      </c>
      <c r="B41" s="152"/>
      <c r="C41" s="56"/>
      <c r="D41" s="56"/>
      <c r="E41" s="45" t="s">
        <v>78</v>
      </c>
      <c r="F41" s="47" t="s">
        <v>78</v>
      </c>
      <c r="G41" s="47" t="s">
        <v>78</v>
      </c>
      <c r="H41" s="47" t="s">
        <v>78</v>
      </c>
      <c r="I41" s="47" t="s">
        <v>78</v>
      </c>
      <c r="J41" s="49">
        <v>22672.400000000001</v>
      </c>
      <c r="K41" s="49">
        <v>19665.399999999998</v>
      </c>
      <c r="L41" s="49">
        <v>8527.2999999999993</v>
      </c>
      <c r="M41" s="77">
        <v>994</v>
      </c>
      <c r="N41" s="49">
        <v>26325416.399999999</v>
      </c>
      <c r="O41" s="49">
        <v>0</v>
      </c>
      <c r="P41" s="49">
        <v>0</v>
      </c>
      <c r="Q41" s="49">
        <v>0</v>
      </c>
      <c r="R41" s="49">
        <v>26325416.399999999</v>
      </c>
      <c r="S41" s="50">
        <v>1338.6667141273506</v>
      </c>
      <c r="T41" s="50"/>
      <c r="U41" s="51"/>
    </row>
    <row r="43" spans="1:24" ht="27.75" customHeight="1">
      <c r="J43" s="14">
        <f>J40+J39+J38+J37+J36+J35+J34+J30+J29+J28+J27+J26+J22+J21+J20+J19+J18+J17+J16+J15+J14+J13+J12</f>
        <v>62954.279999999992</v>
      </c>
      <c r="K43" s="14">
        <f t="shared" ref="K43:R43" si="8">K40+K39+K38+K37+K36+K35+K34+K30+K29+K28+K27+K26+K22+K21+K20+K19+K18+K17+K16+K15+K14+K13+K12</f>
        <v>53904.079999999994</v>
      </c>
      <c r="L43" s="14">
        <f t="shared" si="8"/>
        <v>34039.5</v>
      </c>
      <c r="M43" s="14">
        <f t="shared" si="8"/>
        <v>2901</v>
      </c>
      <c r="N43" s="14">
        <f t="shared" si="8"/>
        <v>84373648.590000018</v>
      </c>
      <c r="O43" s="14">
        <f t="shared" si="8"/>
        <v>0</v>
      </c>
      <c r="P43" s="14">
        <f t="shared" si="8"/>
        <v>0</v>
      </c>
      <c r="Q43" s="14">
        <f t="shared" si="8"/>
        <v>0</v>
      </c>
      <c r="R43" s="14">
        <f t="shared" si="8"/>
        <v>84373648.590000018</v>
      </c>
    </row>
    <row r="44" spans="1:24" ht="27.75" customHeight="1">
      <c r="N44" s="14" t="s">
        <v>134</v>
      </c>
    </row>
  </sheetData>
  <sheetProtection selectLockedCells="1" selectUnlockedCells="1"/>
  <mergeCells count="31">
    <mergeCell ref="A41:B41"/>
    <mergeCell ref="K32:L32"/>
    <mergeCell ref="A25:U25"/>
    <mergeCell ref="A31:B31"/>
    <mergeCell ref="A24:U24"/>
    <mergeCell ref="A33:U33"/>
    <mergeCell ref="A23:B23"/>
    <mergeCell ref="A11:U11"/>
    <mergeCell ref="A10:U10"/>
    <mergeCell ref="G4:G7"/>
    <mergeCell ref="B4:B7"/>
    <mergeCell ref="S4:S6"/>
    <mergeCell ref="K4:L4"/>
    <mergeCell ref="E5:E7"/>
    <mergeCell ref="A4:A7"/>
    <mergeCell ref="F5:F7"/>
    <mergeCell ref="K5:K6"/>
    <mergeCell ref="T4:T6"/>
    <mergeCell ref="M4:M6"/>
    <mergeCell ref="H4:H7"/>
    <mergeCell ref="L5:L6"/>
    <mergeCell ref="J4:J6"/>
    <mergeCell ref="I4:I7"/>
    <mergeCell ref="U4:U7"/>
    <mergeCell ref="O1:U1"/>
    <mergeCell ref="O2:V2"/>
    <mergeCell ref="O5:R5"/>
    <mergeCell ref="N4:R4"/>
    <mergeCell ref="N5:N6"/>
    <mergeCell ref="A3:U3"/>
    <mergeCell ref="E4:F4"/>
  </mergeCells>
  <phoneticPr fontId="2" type="noConversion"/>
  <pageMargins left="0.35433070866141736" right="0.19685039370078741" top="0.59055118110236227" bottom="0.43307086614173229" header="1.1023622047244095" footer="0.19685039370078741"/>
  <pageSetup paperSize="9" scale="88" orientation="landscape" r:id="rId1"/>
  <headerFooter alignWithMargins="0">
    <oddFooter>&amp;C&amp;"Arial Narrow,обычный"&amp;7&amp;P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40"/>
  <sheetViews>
    <sheetView tabSelected="1" topLeftCell="E1" zoomScale="150" zoomScaleNormal="150" zoomScaleSheetLayoutView="150" workbookViewId="0">
      <selection activeCell="N1" sqref="N1:V1"/>
    </sheetView>
  </sheetViews>
  <sheetFormatPr defaultRowHeight="12.75"/>
  <cols>
    <col min="1" max="1" width="6.6640625" style="11" customWidth="1"/>
    <col min="2" max="2" width="37" style="11" customWidth="1"/>
    <col min="3" max="3" width="14.6640625" style="24" hidden="1" customWidth="1"/>
    <col min="4" max="4" width="13.5" style="24" hidden="1" customWidth="1"/>
    <col min="5" max="6" width="14.33203125" style="9" customWidth="1"/>
    <col min="7" max="7" width="7.33203125" style="22" customWidth="1"/>
    <col min="8" max="8" width="6.6640625" style="12" customWidth="1"/>
    <col min="9" max="9" width="11" style="9" customWidth="1"/>
    <col min="10" max="10" width="13.6640625" style="15" hidden="1" customWidth="1"/>
    <col min="11" max="11" width="8.33203125" style="15" hidden="1" customWidth="1"/>
    <col min="12" max="12" width="13.33203125" style="9" customWidth="1"/>
    <col min="13" max="13" width="5.33203125" style="12" customWidth="1"/>
    <col min="14" max="14" width="7.33203125" style="12" customWidth="1"/>
    <col min="15" max="15" width="6.33203125" style="12" customWidth="1"/>
    <col min="16" max="16" width="12" style="12" customWidth="1"/>
    <col min="17" max="17" width="7.33203125" style="12" customWidth="1"/>
    <col min="18" max="18" width="7.1640625" style="12" customWidth="1"/>
    <col min="19" max="19" width="8.1640625" style="12" customWidth="1"/>
    <col min="20" max="20" width="7.83203125" style="12" customWidth="1"/>
    <col min="21" max="21" width="14.5" style="12" customWidth="1"/>
    <col min="22" max="22" width="5.6640625" style="12" customWidth="1"/>
    <col min="23" max="23" width="0.1640625" style="11" customWidth="1"/>
    <col min="24" max="24" width="14.6640625" style="11" customWidth="1"/>
    <col min="25" max="25" width="11" style="11" customWidth="1"/>
    <col min="26" max="26" width="14.33203125" style="11" bestFit="1" customWidth="1"/>
    <col min="27" max="27" width="12" style="11" bestFit="1" customWidth="1"/>
    <col min="28" max="28" width="19" style="11" customWidth="1"/>
    <col min="29" max="29" width="9.33203125" style="11"/>
    <col min="30" max="30" width="15.33203125" style="11" customWidth="1"/>
    <col min="31" max="31" width="12" style="11" customWidth="1"/>
    <col min="32" max="34" width="9.33203125" style="11"/>
    <col min="35" max="35" width="14" style="11" customWidth="1"/>
    <col min="36" max="16384" width="9.33203125" style="11"/>
  </cols>
  <sheetData>
    <row r="1" spans="1:25" s="109" customFormat="1" ht="42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78" t="s">
        <v>144</v>
      </c>
      <c r="O1" s="178"/>
      <c r="P1" s="178"/>
      <c r="Q1" s="178"/>
      <c r="R1" s="178"/>
      <c r="S1" s="178"/>
      <c r="T1" s="178"/>
      <c r="U1" s="178"/>
      <c r="V1" s="178"/>
      <c r="W1" s="84"/>
      <c r="X1" s="84"/>
    </row>
    <row r="2" spans="1:25" s="109" customFormat="1" ht="78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78" t="s">
        <v>137</v>
      </c>
      <c r="O2" s="178"/>
      <c r="P2" s="178"/>
      <c r="Q2" s="178"/>
      <c r="R2" s="178"/>
      <c r="S2" s="178"/>
      <c r="T2" s="178"/>
      <c r="U2" s="178"/>
      <c r="V2" s="178"/>
      <c r="W2" s="178"/>
      <c r="X2" s="84"/>
    </row>
    <row r="3" spans="1:25" s="109" customFormat="1" ht="45" customHeight="1">
      <c r="A3" s="176" t="s">
        <v>140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84"/>
      <c r="X3" s="84"/>
    </row>
    <row r="4" spans="1:25" s="109" customFormat="1" ht="21" customHeight="1">
      <c r="A4" s="177" t="s">
        <v>79</v>
      </c>
      <c r="B4" s="177" t="s">
        <v>6</v>
      </c>
      <c r="C4" s="110"/>
      <c r="D4" s="111"/>
      <c r="E4" s="182" t="s">
        <v>30</v>
      </c>
      <c r="F4" s="177" t="s">
        <v>81</v>
      </c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 t="s">
        <v>31</v>
      </c>
      <c r="T4" s="177"/>
      <c r="U4" s="177"/>
      <c r="V4" s="177"/>
      <c r="W4" s="84"/>
      <c r="X4" s="84"/>
    </row>
    <row r="5" spans="1:25" s="109" customFormat="1" ht="78" customHeight="1">
      <c r="A5" s="177"/>
      <c r="B5" s="177"/>
      <c r="C5" s="110"/>
      <c r="D5" s="111"/>
      <c r="E5" s="182"/>
      <c r="F5" s="112" t="s">
        <v>32</v>
      </c>
      <c r="G5" s="177" t="s">
        <v>33</v>
      </c>
      <c r="H5" s="177"/>
      <c r="I5" s="177" t="s">
        <v>34</v>
      </c>
      <c r="J5" s="177"/>
      <c r="K5" s="177"/>
      <c r="L5" s="177"/>
      <c r="M5" s="177" t="s">
        <v>35</v>
      </c>
      <c r="N5" s="177"/>
      <c r="O5" s="177" t="s">
        <v>36</v>
      </c>
      <c r="P5" s="177"/>
      <c r="Q5" s="177" t="s">
        <v>37</v>
      </c>
      <c r="R5" s="177"/>
      <c r="S5" s="113" t="s">
        <v>1</v>
      </c>
      <c r="T5" s="113" t="s">
        <v>2</v>
      </c>
      <c r="U5" s="114" t="s">
        <v>3</v>
      </c>
      <c r="V5" s="114" t="s">
        <v>4</v>
      </c>
      <c r="W5" s="115"/>
      <c r="X5" s="116"/>
      <c r="Y5" s="116"/>
    </row>
    <row r="6" spans="1:25" s="109" customFormat="1" ht="15" customHeight="1">
      <c r="A6" s="177"/>
      <c r="B6" s="177"/>
      <c r="C6" s="110"/>
      <c r="D6" s="111"/>
      <c r="E6" s="112" t="s">
        <v>65</v>
      </c>
      <c r="F6" s="112" t="s">
        <v>11</v>
      </c>
      <c r="G6" s="117" t="s">
        <v>38</v>
      </c>
      <c r="H6" s="114" t="s">
        <v>11</v>
      </c>
      <c r="I6" s="112" t="s">
        <v>82</v>
      </c>
      <c r="J6" s="118"/>
      <c r="K6" s="118"/>
      <c r="L6" s="112" t="s">
        <v>11</v>
      </c>
      <c r="M6" s="114" t="s">
        <v>82</v>
      </c>
      <c r="N6" s="114" t="s">
        <v>11</v>
      </c>
      <c r="O6" s="114" t="s">
        <v>82</v>
      </c>
      <c r="P6" s="114" t="s">
        <v>11</v>
      </c>
      <c r="Q6" s="114" t="s">
        <v>83</v>
      </c>
      <c r="R6" s="114" t="s">
        <v>11</v>
      </c>
      <c r="S6" s="114" t="s">
        <v>11</v>
      </c>
      <c r="T6" s="114" t="s">
        <v>11</v>
      </c>
      <c r="U6" s="114" t="s">
        <v>11</v>
      </c>
      <c r="V6" s="114" t="s">
        <v>11</v>
      </c>
      <c r="W6" s="84"/>
      <c r="X6" s="84"/>
    </row>
    <row r="7" spans="1:25" s="109" customFormat="1" ht="9" customHeight="1">
      <c r="A7" s="114" t="s">
        <v>12</v>
      </c>
      <c r="B7" s="114" t="s">
        <v>13</v>
      </c>
      <c r="C7" s="110"/>
      <c r="D7" s="111"/>
      <c r="E7" s="114" t="s">
        <v>14</v>
      </c>
      <c r="F7" s="112" t="s">
        <v>15</v>
      </c>
      <c r="G7" s="117" t="s">
        <v>16</v>
      </c>
      <c r="H7" s="114" t="s">
        <v>17</v>
      </c>
      <c r="I7" s="112" t="s">
        <v>18</v>
      </c>
      <c r="J7" s="118"/>
      <c r="K7" s="118"/>
      <c r="L7" s="112" t="s">
        <v>19</v>
      </c>
      <c r="M7" s="114" t="s">
        <v>20</v>
      </c>
      <c r="N7" s="114" t="s">
        <v>21</v>
      </c>
      <c r="O7" s="114" t="s">
        <v>22</v>
      </c>
      <c r="P7" s="114" t="s">
        <v>23</v>
      </c>
      <c r="Q7" s="114" t="s">
        <v>24</v>
      </c>
      <c r="R7" s="114" t="s">
        <v>25</v>
      </c>
      <c r="S7" s="114" t="s">
        <v>26</v>
      </c>
      <c r="T7" s="114" t="s">
        <v>27</v>
      </c>
      <c r="U7" s="114">
        <v>17</v>
      </c>
      <c r="V7" s="114">
        <v>18</v>
      </c>
      <c r="W7" s="84"/>
      <c r="X7" s="84"/>
    </row>
    <row r="8" spans="1:25" s="109" customFormat="1" ht="35.25" customHeight="1">
      <c r="A8" s="114"/>
      <c r="B8" s="114" t="s">
        <v>136</v>
      </c>
      <c r="C8" s="110"/>
      <c r="D8" s="111"/>
      <c r="E8" s="112">
        <f>E11+E25+E33</f>
        <v>84373648.590000004</v>
      </c>
      <c r="F8" s="112">
        <f t="shared" ref="F8:V8" si="0">F11+F25+F33</f>
        <v>18458120.510000002</v>
      </c>
      <c r="G8" s="112">
        <f t="shared" si="0"/>
        <v>0</v>
      </c>
      <c r="H8" s="112">
        <f t="shared" si="0"/>
        <v>0</v>
      </c>
      <c r="I8" s="112">
        <f t="shared" si="0"/>
        <v>19466.760000000002</v>
      </c>
      <c r="J8" s="112">
        <f t="shared" si="0"/>
        <v>0</v>
      </c>
      <c r="K8" s="112">
        <f t="shared" si="0"/>
        <v>33513.14</v>
      </c>
      <c r="L8" s="112">
        <f t="shared" si="0"/>
        <v>61946291.999999993</v>
      </c>
      <c r="M8" s="112">
        <f t="shared" si="0"/>
        <v>0</v>
      </c>
      <c r="N8" s="112">
        <f t="shared" si="0"/>
        <v>0</v>
      </c>
      <c r="O8" s="112">
        <f t="shared" si="0"/>
        <v>957</v>
      </c>
      <c r="P8" s="112">
        <f t="shared" si="0"/>
        <v>2075139.66</v>
      </c>
      <c r="Q8" s="112">
        <f t="shared" si="0"/>
        <v>0</v>
      </c>
      <c r="R8" s="112">
        <f t="shared" si="0"/>
        <v>0</v>
      </c>
      <c r="S8" s="112">
        <f t="shared" si="0"/>
        <v>0</v>
      </c>
      <c r="T8" s="112">
        <f t="shared" si="0"/>
        <v>0</v>
      </c>
      <c r="U8" s="112">
        <f t="shared" si="0"/>
        <v>1894096.42</v>
      </c>
      <c r="V8" s="112">
        <f t="shared" si="0"/>
        <v>0</v>
      </c>
      <c r="W8" s="84"/>
      <c r="X8" s="119"/>
    </row>
    <row r="9" spans="1:25" s="109" customFormat="1" ht="15.75" customHeight="1">
      <c r="A9" s="114"/>
      <c r="B9" s="114"/>
      <c r="C9" s="110"/>
      <c r="D9" s="111"/>
      <c r="E9" s="112"/>
      <c r="F9" s="112"/>
      <c r="G9" s="117"/>
      <c r="H9" s="183">
        <v>2017</v>
      </c>
      <c r="I9" s="184"/>
      <c r="J9" s="184"/>
      <c r="K9" s="184"/>
      <c r="L9" s="185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84"/>
      <c r="X9" s="84"/>
    </row>
    <row r="10" spans="1:25" s="109" customFormat="1" ht="9.75" customHeight="1">
      <c r="A10" s="179" t="s">
        <v>50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84"/>
      <c r="X10" s="84"/>
    </row>
    <row r="11" spans="1:25" s="106" customFormat="1" ht="24.75" customHeight="1">
      <c r="A11" s="181" t="s">
        <v>142</v>
      </c>
      <c r="B11" s="181"/>
      <c r="C11" s="110"/>
      <c r="D11" s="110"/>
      <c r="E11" s="112">
        <v>27446374.52</v>
      </c>
      <c r="F11" s="112">
        <v>3365381.12</v>
      </c>
      <c r="G11" s="117">
        <v>0</v>
      </c>
      <c r="H11" s="112">
        <v>0</v>
      </c>
      <c r="I11" s="112">
        <v>7893.86</v>
      </c>
      <c r="J11" s="112">
        <v>0</v>
      </c>
      <c r="K11" s="112">
        <v>33513.14</v>
      </c>
      <c r="L11" s="112">
        <v>24080993.399999999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</row>
    <row r="12" spans="1:25" s="106" customFormat="1" ht="21" customHeight="1">
      <c r="A12" s="120">
        <v>1</v>
      </c>
      <c r="B12" s="121" t="s">
        <v>52</v>
      </c>
      <c r="C12" s="122" t="s">
        <v>121</v>
      </c>
      <c r="D12" s="122"/>
      <c r="E12" s="112">
        <v>2507870.84</v>
      </c>
      <c r="F12" s="112">
        <v>2507870.84</v>
      </c>
      <c r="G12" s="117">
        <v>0</v>
      </c>
      <c r="H12" s="112">
        <v>0</v>
      </c>
      <c r="I12" s="112">
        <v>0</v>
      </c>
      <c r="J12" s="112" t="s">
        <v>58</v>
      </c>
      <c r="K12" s="112">
        <v>1964.6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</row>
    <row r="13" spans="1:25" s="106" customFormat="1" ht="20.25" customHeight="1">
      <c r="A13" s="120">
        <v>2</v>
      </c>
      <c r="B13" s="121" t="s">
        <v>61</v>
      </c>
      <c r="C13" s="122" t="s">
        <v>120</v>
      </c>
      <c r="D13" s="122"/>
      <c r="E13" s="112">
        <v>3658155.07</v>
      </c>
      <c r="F13" s="112">
        <v>0</v>
      </c>
      <c r="G13" s="117">
        <v>0</v>
      </c>
      <c r="H13" s="112">
        <v>0</v>
      </c>
      <c r="I13" s="112">
        <v>1202</v>
      </c>
      <c r="J13" s="123" t="s">
        <v>48</v>
      </c>
      <c r="K13" s="123">
        <v>3438.05</v>
      </c>
      <c r="L13" s="112">
        <v>3658155.07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</row>
    <row r="14" spans="1:25" s="106" customFormat="1" ht="16.5" customHeight="1">
      <c r="A14" s="120">
        <v>3</v>
      </c>
      <c r="B14" s="121" t="s">
        <v>62</v>
      </c>
      <c r="C14" s="110" t="s">
        <v>120</v>
      </c>
      <c r="D14" s="110"/>
      <c r="E14" s="112">
        <v>4495198.79</v>
      </c>
      <c r="F14" s="112">
        <v>0</v>
      </c>
      <c r="G14" s="117">
        <v>0</v>
      </c>
      <c r="H14" s="112">
        <v>0</v>
      </c>
      <c r="I14" s="112">
        <v>1351</v>
      </c>
      <c r="J14" s="123" t="s">
        <v>48</v>
      </c>
      <c r="K14" s="123">
        <v>3438.05</v>
      </c>
      <c r="L14" s="112">
        <v>4495198.79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</row>
    <row r="15" spans="1:25" s="106" customFormat="1" ht="16.5" customHeight="1">
      <c r="A15" s="120">
        <v>4</v>
      </c>
      <c r="B15" s="121" t="s">
        <v>59</v>
      </c>
      <c r="C15" s="122" t="s">
        <v>120</v>
      </c>
      <c r="D15" s="122"/>
      <c r="E15" s="112">
        <v>1106278.29</v>
      </c>
      <c r="F15" s="112">
        <v>0</v>
      </c>
      <c r="G15" s="117">
        <v>0</v>
      </c>
      <c r="H15" s="112">
        <v>0</v>
      </c>
      <c r="I15" s="112">
        <v>364</v>
      </c>
      <c r="J15" s="112" t="s">
        <v>48</v>
      </c>
      <c r="K15" s="112">
        <v>3438.05</v>
      </c>
      <c r="L15" s="112">
        <v>1106278.29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</row>
    <row r="16" spans="1:25" s="106" customFormat="1" ht="18" customHeight="1">
      <c r="A16" s="120">
        <v>5</v>
      </c>
      <c r="B16" s="121" t="s">
        <v>63</v>
      </c>
      <c r="C16" s="110" t="s">
        <v>120</v>
      </c>
      <c r="D16" s="110"/>
      <c r="E16" s="112">
        <v>1151623.33</v>
      </c>
      <c r="F16" s="112">
        <v>0</v>
      </c>
      <c r="G16" s="117">
        <v>0</v>
      </c>
      <c r="H16" s="112">
        <v>0</v>
      </c>
      <c r="I16" s="112">
        <v>353</v>
      </c>
      <c r="J16" s="123" t="s">
        <v>48</v>
      </c>
      <c r="K16" s="123">
        <v>3438.05</v>
      </c>
      <c r="L16" s="112">
        <v>1151623.33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</row>
    <row r="17" spans="1:24" s="106" customFormat="1" ht="18.75" customHeight="1">
      <c r="A17" s="120">
        <v>6</v>
      </c>
      <c r="B17" s="121" t="s">
        <v>54</v>
      </c>
      <c r="C17" s="122" t="s">
        <v>120</v>
      </c>
      <c r="D17" s="122"/>
      <c r="E17" s="112">
        <v>2949657.93</v>
      </c>
      <c r="F17" s="112">
        <v>0</v>
      </c>
      <c r="G17" s="117">
        <v>0</v>
      </c>
      <c r="H17" s="112">
        <v>0</v>
      </c>
      <c r="I17" s="112">
        <v>950</v>
      </c>
      <c r="J17" s="112" t="s">
        <v>48</v>
      </c>
      <c r="K17" s="112">
        <v>3438.05</v>
      </c>
      <c r="L17" s="112">
        <v>2949657.93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</row>
    <row r="18" spans="1:24" s="106" customFormat="1" ht="20.25" customHeight="1">
      <c r="A18" s="120">
        <v>7</v>
      </c>
      <c r="B18" s="121" t="s">
        <v>143</v>
      </c>
      <c r="C18" s="122" t="s">
        <v>120</v>
      </c>
      <c r="D18" s="122"/>
      <c r="E18" s="112">
        <v>1945857.84</v>
      </c>
      <c r="F18" s="112">
        <v>0</v>
      </c>
      <c r="G18" s="117">
        <v>0</v>
      </c>
      <c r="H18" s="112">
        <v>0</v>
      </c>
      <c r="I18" s="112">
        <v>603</v>
      </c>
      <c r="J18" s="112" t="s">
        <v>48</v>
      </c>
      <c r="K18" s="112">
        <v>3438.05</v>
      </c>
      <c r="L18" s="112">
        <v>1945857.84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</row>
    <row r="19" spans="1:24" s="106" customFormat="1" ht="21" customHeight="1">
      <c r="A19" s="120">
        <v>8</v>
      </c>
      <c r="B19" s="121" t="s">
        <v>55</v>
      </c>
      <c r="C19" s="122" t="s">
        <v>120</v>
      </c>
      <c r="D19" s="122"/>
      <c r="E19" s="112">
        <v>4038200</v>
      </c>
      <c r="F19" s="112">
        <v>0</v>
      </c>
      <c r="G19" s="117">
        <v>0</v>
      </c>
      <c r="H19" s="112">
        <v>0</v>
      </c>
      <c r="I19" s="112">
        <v>1258</v>
      </c>
      <c r="J19" s="112" t="s">
        <v>48</v>
      </c>
      <c r="K19" s="112">
        <v>3438.05</v>
      </c>
      <c r="L19" s="112">
        <v>4038200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</row>
    <row r="20" spans="1:24" s="106" customFormat="1" ht="17.25" customHeight="1">
      <c r="A20" s="120">
        <v>9</v>
      </c>
      <c r="B20" s="121" t="s">
        <v>64</v>
      </c>
      <c r="C20" s="110" t="s">
        <v>120</v>
      </c>
      <c r="D20" s="110"/>
      <c r="E20" s="112">
        <v>2697289.61</v>
      </c>
      <c r="F20" s="112">
        <v>0</v>
      </c>
      <c r="G20" s="117">
        <v>0</v>
      </c>
      <c r="H20" s="112">
        <v>0</v>
      </c>
      <c r="I20" s="112">
        <v>938.5</v>
      </c>
      <c r="J20" s="123" t="s">
        <v>48</v>
      </c>
      <c r="K20" s="123">
        <v>3438.05</v>
      </c>
      <c r="L20" s="112">
        <v>2697289.61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</row>
    <row r="21" spans="1:24" s="106" customFormat="1" ht="15" customHeight="1">
      <c r="A21" s="120">
        <v>10</v>
      </c>
      <c r="B21" s="121" t="s">
        <v>56</v>
      </c>
      <c r="C21" s="122" t="s">
        <v>119</v>
      </c>
      <c r="D21" s="122"/>
      <c r="E21" s="112">
        <v>2038732.54</v>
      </c>
      <c r="F21" s="112">
        <v>0</v>
      </c>
      <c r="G21" s="117">
        <v>0</v>
      </c>
      <c r="H21" s="112">
        <v>0</v>
      </c>
      <c r="I21" s="112">
        <v>874.36</v>
      </c>
      <c r="J21" s="112" t="s">
        <v>47</v>
      </c>
      <c r="K21" s="112">
        <v>2022.07</v>
      </c>
      <c r="L21" s="112">
        <v>2038732.54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2">
        <v>0</v>
      </c>
    </row>
    <row r="22" spans="1:24" s="106" customFormat="1" ht="17.25" customHeight="1">
      <c r="A22" s="120">
        <v>11</v>
      </c>
      <c r="B22" s="121" t="s">
        <v>125</v>
      </c>
      <c r="C22" s="122"/>
      <c r="D22" s="122"/>
      <c r="E22" s="112">
        <v>857510.28</v>
      </c>
      <c r="F22" s="112">
        <v>857510.28</v>
      </c>
      <c r="G22" s="117">
        <v>0</v>
      </c>
      <c r="H22" s="112">
        <v>0</v>
      </c>
      <c r="I22" s="112">
        <v>0</v>
      </c>
      <c r="J22" s="112" t="s">
        <v>47</v>
      </c>
      <c r="K22" s="112">
        <v>2022.07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</row>
    <row r="23" spans="1:24" s="109" customFormat="1" ht="27" customHeight="1">
      <c r="A23" s="120"/>
      <c r="B23" s="121"/>
      <c r="C23" s="122"/>
      <c r="D23" s="122"/>
      <c r="E23" s="112"/>
      <c r="F23" s="112"/>
      <c r="G23" s="117"/>
      <c r="H23" s="186">
        <v>2018</v>
      </c>
      <c r="I23" s="187"/>
      <c r="J23" s="187"/>
      <c r="K23" s="187"/>
      <c r="L23" s="187"/>
      <c r="M23" s="188"/>
      <c r="N23" s="112"/>
      <c r="O23" s="112"/>
      <c r="P23" s="112"/>
      <c r="Q23" s="112"/>
      <c r="R23" s="112"/>
      <c r="S23" s="112"/>
      <c r="T23" s="112"/>
      <c r="U23" s="112"/>
      <c r="V23" s="112"/>
      <c r="W23" s="84"/>
      <c r="X23" s="84"/>
    </row>
    <row r="24" spans="1:24" s="109" customFormat="1" ht="9.75" customHeight="1">
      <c r="A24" s="179" t="s">
        <v>50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84"/>
      <c r="X24" s="84"/>
    </row>
    <row r="25" spans="1:24" s="106" customFormat="1" ht="29.25" customHeight="1">
      <c r="A25" s="181" t="s">
        <v>49</v>
      </c>
      <c r="B25" s="181"/>
      <c r="C25" s="110"/>
      <c r="D25" s="110"/>
      <c r="E25" s="112">
        <f>SUM(E26:E30)</f>
        <v>30601857.670000002</v>
      </c>
      <c r="F25" s="112">
        <f t="shared" ref="F25:V25" si="1">SUM(F26:F30)</f>
        <v>15092739.390000001</v>
      </c>
      <c r="G25" s="143">
        <f t="shared" si="1"/>
        <v>0</v>
      </c>
      <c r="H25" s="112">
        <f t="shared" si="1"/>
        <v>0</v>
      </c>
      <c r="I25" s="112">
        <f>SUM(I26:I30)</f>
        <v>3568.3</v>
      </c>
      <c r="J25" s="112">
        <f t="shared" si="1"/>
        <v>0</v>
      </c>
      <c r="K25" s="112">
        <f t="shared" si="1"/>
        <v>0</v>
      </c>
      <c r="L25" s="112">
        <f t="shared" si="1"/>
        <v>11539882.199999999</v>
      </c>
      <c r="M25" s="112">
        <f t="shared" si="1"/>
        <v>0</v>
      </c>
      <c r="N25" s="112">
        <f t="shared" si="1"/>
        <v>0</v>
      </c>
      <c r="O25" s="112">
        <f t="shared" si="1"/>
        <v>957</v>
      </c>
      <c r="P25" s="112">
        <f t="shared" si="1"/>
        <v>2075139.66</v>
      </c>
      <c r="Q25" s="112">
        <f t="shared" si="1"/>
        <v>0</v>
      </c>
      <c r="R25" s="112">
        <f t="shared" si="1"/>
        <v>0</v>
      </c>
      <c r="S25" s="112">
        <f t="shared" si="1"/>
        <v>0</v>
      </c>
      <c r="T25" s="112">
        <f t="shared" si="1"/>
        <v>0</v>
      </c>
      <c r="U25" s="112">
        <f t="shared" si="1"/>
        <v>1894096.42</v>
      </c>
      <c r="V25" s="112">
        <f t="shared" si="1"/>
        <v>0</v>
      </c>
    </row>
    <row r="26" spans="1:24" s="106" customFormat="1" ht="16.5" customHeight="1">
      <c r="A26" s="120">
        <v>1</v>
      </c>
      <c r="B26" s="124" t="s">
        <v>107</v>
      </c>
      <c r="C26" s="125" t="s">
        <v>100</v>
      </c>
      <c r="D26" s="126" t="s">
        <v>48</v>
      </c>
      <c r="E26" s="112">
        <f t="shared" ref="E26:E30" si="2">F26+H26+L26+N26+P26+R26+S26+T26+U26+V26</f>
        <v>3833260.2</v>
      </c>
      <c r="F26" s="112">
        <v>0</v>
      </c>
      <c r="G26" s="117">
        <v>0</v>
      </c>
      <c r="H26" s="112">
        <v>0</v>
      </c>
      <c r="I26" s="112">
        <v>1185.3</v>
      </c>
      <c r="J26" s="112"/>
      <c r="K26" s="112"/>
      <c r="L26" s="112">
        <f>ROUND(3234*I26,2)</f>
        <v>3833260.2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2">
        <v>0</v>
      </c>
      <c r="V26" s="112">
        <v>0</v>
      </c>
    </row>
    <row r="27" spans="1:24" s="106" customFormat="1" ht="13.5" customHeight="1">
      <c r="A27" s="120">
        <v>2</v>
      </c>
      <c r="B27" s="124" t="s">
        <v>108</v>
      </c>
      <c r="C27" s="125" t="s">
        <v>122</v>
      </c>
      <c r="D27" s="126" t="s">
        <v>48</v>
      </c>
      <c r="E27" s="112">
        <f t="shared" si="2"/>
        <v>2075139.66</v>
      </c>
      <c r="F27" s="112">
        <v>0</v>
      </c>
      <c r="G27" s="117">
        <v>0</v>
      </c>
      <c r="H27" s="112">
        <v>0</v>
      </c>
      <c r="I27" s="112">
        <v>0</v>
      </c>
      <c r="J27" s="112"/>
      <c r="K27" s="112"/>
      <c r="L27" s="112">
        <v>0</v>
      </c>
      <c r="M27" s="112">
        <v>0</v>
      </c>
      <c r="N27" s="112">
        <v>0</v>
      </c>
      <c r="O27" s="112">
        <v>957</v>
      </c>
      <c r="P27" s="112">
        <f>ROUND(O27*2168.38,2)</f>
        <v>2075139.66</v>
      </c>
      <c r="Q27" s="112">
        <v>0</v>
      </c>
      <c r="R27" s="112">
        <v>0</v>
      </c>
      <c r="S27" s="112">
        <v>0</v>
      </c>
      <c r="T27" s="112">
        <v>0</v>
      </c>
      <c r="U27" s="112">
        <v>0</v>
      </c>
      <c r="V27" s="112">
        <v>0</v>
      </c>
    </row>
    <row r="28" spans="1:24" s="106" customFormat="1" ht="15.75" customHeight="1">
      <c r="A28" s="120">
        <v>3</v>
      </c>
      <c r="B28" s="124" t="s">
        <v>110</v>
      </c>
      <c r="C28" s="125" t="s">
        <v>100</v>
      </c>
      <c r="D28" s="126" t="s">
        <v>48</v>
      </c>
      <c r="E28" s="112">
        <f t="shared" si="2"/>
        <v>3858162</v>
      </c>
      <c r="F28" s="112">
        <v>0</v>
      </c>
      <c r="G28" s="117">
        <v>0</v>
      </c>
      <c r="H28" s="112">
        <v>0</v>
      </c>
      <c r="I28" s="112">
        <v>1193</v>
      </c>
      <c r="J28" s="112"/>
      <c r="K28" s="112"/>
      <c r="L28" s="112">
        <f>ROUND(3234*I28,2)</f>
        <v>3858162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</row>
    <row r="29" spans="1:24" s="106" customFormat="1" ht="16.5" customHeight="1">
      <c r="A29" s="120">
        <v>4</v>
      </c>
      <c r="B29" s="127" t="s">
        <v>106</v>
      </c>
      <c r="C29" s="128" t="s">
        <v>100</v>
      </c>
      <c r="D29" s="129" t="s">
        <v>48</v>
      </c>
      <c r="E29" s="112">
        <f t="shared" si="2"/>
        <v>3848460</v>
      </c>
      <c r="F29" s="112">
        <v>0</v>
      </c>
      <c r="G29" s="117">
        <v>0</v>
      </c>
      <c r="H29" s="112">
        <v>0</v>
      </c>
      <c r="I29" s="112">
        <v>1190</v>
      </c>
      <c r="J29" s="112"/>
      <c r="K29" s="112"/>
      <c r="L29" s="112">
        <f>ROUND(3234*I29,2)</f>
        <v>3848460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2">
        <v>0</v>
      </c>
    </row>
    <row r="30" spans="1:24" s="106" customFormat="1" ht="30.75" customHeight="1">
      <c r="A30" s="120">
        <v>5</v>
      </c>
      <c r="B30" s="127" t="s">
        <v>109</v>
      </c>
      <c r="C30" s="128" t="s">
        <v>121</v>
      </c>
      <c r="D30" s="129" t="s">
        <v>47</v>
      </c>
      <c r="E30" s="112">
        <f t="shared" si="2"/>
        <v>16986835.810000002</v>
      </c>
      <c r="F30" s="112">
        <f>ROUND(5865.7*(210+270+1200+220+370+303.05),2)</f>
        <v>15092739.390000001</v>
      </c>
      <c r="G30" s="117">
        <v>0</v>
      </c>
      <c r="H30" s="112">
        <v>0</v>
      </c>
      <c r="I30" s="112">
        <v>0</v>
      </c>
      <c r="J30" s="112"/>
      <c r="K30" s="112"/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  <c r="T30" s="112">
        <v>0</v>
      </c>
      <c r="U30" s="112">
        <f>ROUND(5865.71*322.91,2)</f>
        <v>1894096.42</v>
      </c>
      <c r="V30" s="112">
        <v>0</v>
      </c>
    </row>
    <row r="31" spans="1:24" s="109" customFormat="1" ht="18.75" customHeight="1">
      <c r="A31" s="120"/>
      <c r="B31" s="124"/>
      <c r="C31" s="125"/>
      <c r="D31" s="126"/>
      <c r="E31" s="112"/>
      <c r="F31" s="112"/>
      <c r="G31" s="117"/>
      <c r="H31" s="186">
        <v>2019</v>
      </c>
      <c r="I31" s="187"/>
      <c r="J31" s="187"/>
      <c r="K31" s="187"/>
      <c r="L31" s="187"/>
      <c r="M31" s="188"/>
      <c r="N31" s="112"/>
      <c r="O31" s="112"/>
      <c r="P31" s="112"/>
      <c r="Q31" s="112"/>
      <c r="R31" s="112"/>
      <c r="S31" s="112"/>
      <c r="T31" s="112"/>
      <c r="U31" s="112"/>
      <c r="V31" s="112"/>
      <c r="W31" s="84"/>
      <c r="X31" s="84"/>
    </row>
    <row r="32" spans="1:24" s="109" customFormat="1" ht="9.75" customHeight="1">
      <c r="A32" s="179" t="s">
        <v>50</v>
      </c>
      <c r="B32" s="179"/>
      <c r="C32" s="179"/>
      <c r="D32" s="179"/>
      <c r="E32" s="179"/>
      <c r="F32" s="179"/>
      <c r="G32" s="179"/>
      <c r="H32" s="179"/>
      <c r="I32" s="180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</row>
    <row r="33" spans="1:22" s="106" customFormat="1" ht="22.5" customHeight="1">
      <c r="A33" s="181" t="s">
        <v>49</v>
      </c>
      <c r="B33" s="181"/>
      <c r="C33" s="110"/>
      <c r="D33" s="110"/>
      <c r="E33" s="112">
        <v>26325416.399999999</v>
      </c>
      <c r="F33" s="112">
        <v>0</v>
      </c>
      <c r="G33" s="117">
        <v>0</v>
      </c>
      <c r="H33" s="112">
        <v>0</v>
      </c>
      <c r="I33" s="112">
        <v>8004.6</v>
      </c>
      <c r="J33" s="112">
        <v>0</v>
      </c>
      <c r="K33" s="112">
        <v>0</v>
      </c>
      <c r="L33" s="112">
        <v>26325416.399999999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>
        <v>0</v>
      </c>
      <c r="T33" s="112">
        <v>0</v>
      </c>
      <c r="U33" s="112">
        <v>0</v>
      </c>
      <c r="V33" s="112">
        <v>0</v>
      </c>
    </row>
    <row r="34" spans="1:22" s="106" customFormat="1" ht="14.25" customHeight="1">
      <c r="A34" s="130">
        <v>1</v>
      </c>
      <c r="B34" s="131" t="s">
        <v>112</v>
      </c>
      <c r="C34" s="132" t="s">
        <v>100</v>
      </c>
      <c r="D34" s="133" t="s">
        <v>48</v>
      </c>
      <c r="E34" s="112">
        <v>1911940.8</v>
      </c>
      <c r="F34" s="112">
        <v>0</v>
      </c>
      <c r="G34" s="117">
        <v>0</v>
      </c>
      <c r="H34" s="112">
        <v>0</v>
      </c>
      <c r="I34" s="112">
        <v>591.20000000000005</v>
      </c>
      <c r="J34" s="112"/>
      <c r="K34" s="112"/>
      <c r="L34" s="112">
        <v>1911940.8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  <c r="R34" s="112">
        <v>0</v>
      </c>
      <c r="S34" s="112">
        <v>0</v>
      </c>
      <c r="T34" s="112">
        <v>0</v>
      </c>
      <c r="U34" s="112">
        <v>0</v>
      </c>
      <c r="V34" s="112">
        <v>0</v>
      </c>
    </row>
    <row r="35" spans="1:22" s="106" customFormat="1" ht="12" customHeight="1">
      <c r="A35" s="130">
        <v>2</v>
      </c>
      <c r="B35" s="131" t="s">
        <v>113</v>
      </c>
      <c r="C35" s="132" t="s">
        <v>100</v>
      </c>
      <c r="D35" s="133" t="s">
        <v>47</v>
      </c>
      <c r="E35" s="112">
        <v>3638727.6</v>
      </c>
      <c r="F35" s="112">
        <v>0</v>
      </c>
      <c r="G35" s="117">
        <v>0</v>
      </c>
      <c r="H35" s="112">
        <v>0</v>
      </c>
      <c r="I35" s="112">
        <v>1091.4000000000001</v>
      </c>
      <c r="J35" s="112"/>
      <c r="K35" s="112"/>
      <c r="L35" s="112">
        <v>3638727.6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0</v>
      </c>
      <c r="T35" s="112">
        <v>0</v>
      </c>
      <c r="U35" s="112">
        <v>0</v>
      </c>
      <c r="V35" s="112">
        <v>0</v>
      </c>
    </row>
    <row r="36" spans="1:22" s="106" customFormat="1" ht="14.25" customHeight="1">
      <c r="A36" s="130">
        <v>3</v>
      </c>
      <c r="B36" s="131" t="s">
        <v>114</v>
      </c>
      <c r="C36" s="132" t="s">
        <v>100</v>
      </c>
      <c r="D36" s="133" t="s">
        <v>47</v>
      </c>
      <c r="E36" s="112">
        <v>6041208</v>
      </c>
      <c r="F36" s="112">
        <v>0</v>
      </c>
      <c r="G36" s="117">
        <v>0</v>
      </c>
      <c r="H36" s="112">
        <v>0</v>
      </c>
      <c r="I36" s="112">
        <v>1812</v>
      </c>
      <c r="J36" s="112"/>
      <c r="K36" s="112"/>
      <c r="L36" s="112">
        <v>6041208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</row>
    <row r="37" spans="1:22" s="106" customFormat="1" ht="13.5" customHeight="1">
      <c r="A37" s="130">
        <v>4</v>
      </c>
      <c r="B37" s="131" t="s">
        <v>115</v>
      </c>
      <c r="C37" s="132" t="s">
        <v>100</v>
      </c>
      <c r="D37" s="133" t="s">
        <v>47</v>
      </c>
      <c r="E37" s="112">
        <v>4940988</v>
      </c>
      <c r="F37" s="112">
        <v>0</v>
      </c>
      <c r="G37" s="117">
        <v>0</v>
      </c>
      <c r="H37" s="112">
        <v>0</v>
      </c>
      <c r="I37" s="112">
        <v>1482</v>
      </c>
      <c r="J37" s="112"/>
      <c r="K37" s="112"/>
      <c r="L37" s="112">
        <v>4940988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</row>
    <row r="38" spans="1:22" s="106" customFormat="1" ht="11.25" customHeight="1">
      <c r="A38" s="134">
        <v>5</v>
      </c>
      <c r="B38" s="135" t="s">
        <v>116</v>
      </c>
      <c r="C38" s="136" t="s">
        <v>100</v>
      </c>
      <c r="D38" s="137" t="s">
        <v>48</v>
      </c>
      <c r="E38" s="138">
        <v>3069066</v>
      </c>
      <c r="F38" s="138">
        <v>0</v>
      </c>
      <c r="G38" s="139">
        <v>0</v>
      </c>
      <c r="H38" s="138">
        <v>0</v>
      </c>
      <c r="I38" s="138">
        <v>949</v>
      </c>
      <c r="J38" s="138"/>
      <c r="K38" s="138"/>
      <c r="L38" s="138">
        <v>3069066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</row>
    <row r="39" spans="1:22" s="106" customFormat="1" ht="13.5" customHeight="1">
      <c r="A39" s="120">
        <v>6</v>
      </c>
      <c r="B39" s="140" t="s">
        <v>117</v>
      </c>
      <c r="C39" s="141" t="s">
        <v>100</v>
      </c>
      <c r="D39" s="142" t="s">
        <v>48</v>
      </c>
      <c r="E39" s="112">
        <v>3069066</v>
      </c>
      <c r="F39" s="112">
        <v>0</v>
      </c>
      <c r="G39" s="117">
        <v>0</v>
      </c>
      <c r="H39" s="112">
        <v>0</v>
      </c>
      <c r="I39" s="112">
        <v>949</v>
      </c>
      <c r="J39" s="112"/>
      <c r="K39" s="112"/>
      <c r="L39" s="112">
        <v>3069066</v>
      </c>
      <c r="M39" s="112">
        <v>0</v>
      </c>
      <c r="N39" s="112">
        <v>0</v>
      </c>
      <c r="O39" s="112">
        <v>0</v>
      </c>
      <c r="P39" s="112">
        <v>0</v>
      </c>
      <c r="Q39" s="112">
        <v>0</v>
      </c>
      <c r="R39" s="112">
        <v>0</v>
      </c>
      <c r="S39" s="112">
        <v>0</v>
      </c>
      <c r="T39" s="112">
        <v>0</v>
      </c>
      <c r="U39" s="112">
        <v>0</v>
      </c>
      <c r="V39" s="112">
        <v>0</v>
      </c>
    </row>
    <row r="40" spans="1:22" s="106" customFormat="1" ht="13.5" customHeight="1">
      <c r="A40" s="120">
        <v>7</v>
      </c>
      <c r="B40" s="140" t="s">
        <v>118</v>
      </c>
      <c r="C40" s="141" t="s">
        <v>100</v>
      </c>
      <c r="D40" s="142" t="s">
        <v>48</v>
      </c>
      <c r="E40" s="112">
        <v>3654420</v>
      </c>
      <c r="F40" s="112">
        <v>0</v>
      </c>
      <c r="G40" s="117">
        <v>0</v>
      </c>
      <c r="H40" s="112">
        <v>0</v>
      </c>
      <c r="I40" s="112">
        <v>1130</v>
      </c>
      <c r="J40" s="112"/>
      <c r="K40" s="112"/>
      <c r="L40" s="112">
        <v>3654420</v>
      </c>
      <c r="M40" s="112">
        <v>0</v>
      </c>
      <c r="N40" s="112">
        <v>0</v>
      </c>
      <c r="O40" s="112">
        <v>0</v>
      </c>
      <c r="P40" s="112">
        <v>0</v>
      </c>
      <c r="Q40" s="112">
        <v>0</v>
      </c>
      <c r="R40" s="112">
        <v>0</v>
      </c>
      <c r="S40" s="112">
        <v>0</v>
      </c>
      <c r="T40" s="112">
        <v>0</v>
      </c>
      <c r="U40" s="112">
        <v>0</v>
      </c>
      <c r="V40" s="112">
        <v>0</v>
      </c>
    </row>
  </sheetData>
  <mergeCells count="22">
    <mergeCell ref="A32:V32"/>
    <mergeCell ref="A33:B33"/>
    <mergeCell ref="E4:E5"/>
    <mergeCell ref="A11:B11"/>
    <mergeCell ref="A10:V10"/>
    <mergeCell ref="H9:L9"/>
    <mergeCell ref="B4:B6"/>
    <mergeCell ref="A4:A6"/>
    <mergeCell ref="H23:M23"/>
    <mergeCell ref="H31:M31"/>
    <mergeCell ref="A24:V24"/>
    <mergeCell ref="A25:B25"/>
    <mergeCell ref="A3:V3"/>
    <mergeCell ref="G5:H5"/>
    <mergeCell ref="O5:P5"/>
    <mergeCell ref="N1:V1"/>
    <mergeCell ref="N2:W2"/>
    <mergeCell ref="S4:V4"/>
    <mergeCell ref="I5:L5"/>
    <mergeCell ref="Q5:R5"/>
    <mergeCell ref="F4:R4"/>
    <mergeCell ref="M5:N5"/>
  </mergeCells>
  <phoneticPr fontId="0" type="noConversion"/>
  <pageMargins left="0.43307086614173229" right="0.23622047244094491" top="0.43307086614173229" bottom="0.31496062992125984" header="0.19685039370078741" footer="0.15748031496062992"/>
  <pageSetup scale="76" fitToHeight="0" orientation="landscape" r:id="rId1"/>
  <headerFooter alignWithMargins="0">
    <oddFooter>&amp;C&amp;"Arial Narrow,обычный"&amp;7&amp;P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6"/>
  <sheetViews>
    <sheetView view="pageBreakPreview" topLeftCell="F2" zoomScale="220" zoomScaleSheetLayoutView="220" workbookViewId="0">
      <selection activeCell="I2" sqref="I2:N2"/>
    </sheetView>
  </sheetViews>
  <sheetFormatPr defaultRowHeight="12.75"/>
  <cols>
    <col min="1" max="1" width="7.83203125" customWidth="1"/>
    <col min="2" max="2" width="50.1640625" customWidth="1"/>
    <col min="3" max="3" width="10.1640625" bestFit="1" customWidth="1"/>
    <col min="13" max="13" width="11.5" customWidth="1"/>
    <col min="14" max="14" width="13.1640625" customWidth="1"/>
    <col min="15" max="17" width="9.33203125" hidden="1" customWidth="1"/>
  </cols>
  <sheetData>
    <row r="1" spans="1:17" ht="11.25" hidden="1" customHeight="1">
      <c r="A1" s="8"/>
      <c r="B1" s="6"/>
      <c r="D1" s="3"/>
      <c r="E1" s="3"/>
      <c r="F1" s="3"/>
      <c r="G1" s="4"/>
      <c r="H1" s="5"/>
      <c r="I1" s="5"/>
    </row>
    <row r="2" spans="1:17" ht="53.25" customHeight="1">
      <c r="A2" s="16"/>
      <c r="B2" s="16"/>
      <c r="C2" s="29"/>
      <c r="D2" s="29"/>
      <c r="E2" s="29"/>
      <c r="F2" s="29"/>
      <c r="G2" s="29"/>
      <c r="H2" s="30"/>
      <c r="I2" s="178" t="s">
        <v>146</v>
      </c>
      <c r="J2" s="178"/>
      <c r="K2" s="178"/>
      <c r="L2" s="178"/>
      <c r="M2" s="178"/>
      <c r="N2" s="178"/>
    </row>
    <row r="3" spans="1:17" ht="67.5" customHeight="1">
      <c r="A3" s="16"/>
      <c r="B3" s="16"/>
      <c r="C3" s="29"/>
      <c r="D3" s="29"/>
      <c r="E3" s="29"/>
      <c r="F3" s="29"/>
      <c r="G3" s="29"/>
      <c r="H3" s="7"/>
      <c r="I3" s="178" t="s">
        <v>138</v>
      </c>
      <c r="J3" s="178"/>
      <c r="K3" s="178"/>
      <c r="L3" s="178"/>
      <c r="M3" s="178"/>
      <c r="N3" s="178"/>
      <c r="O3" s="178"/>
      <c r="P3" s="178"/>
      <c r="Q3" s="178"/>
    </row>
    <row r="4" spans="1:17" ht="3" hidden="1" customHeight="1">
      <c r="A4" s="16"/>
      <c r="B4" s="16"/>
      <c r="C4" s="17"/>
      <c r="D4" s="29"/>
      <c r="E4" s="29"/>
      <c r="F4" s="29"/>
      <c r="G4" s="29"/>
      <c r="H4" s="189"/>
      <c r="I4" s="189"/>
      <c r="J4" s="189"/>
      <c r="K4" s="189"/>
      <c r="L4" s="189"/>
      <c r="M4" s="189"/>
      <c r="N4" s="189"/>
    </row>
    <row r="5" spans="1:17" ht="18" customHeight="1">
      <c r="A5" s="190" t="s">
        <v>39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7" ht="12.75" customHeight="1">
      <c r="A6" s="159" t="s">
        <v>126</v>
      </c>
      <c r="B6" s="159" t="s">
        <v>40</v>
      </c>
      <c r="C6" s="196" t="s">
        <v>7</v>
      </c>
      <c r="D6" s="159" t="s">
        <v>5</v>
      </c>
      <c r="E6" s="191" t="s">
        <v>41</v>
      </c>
      <c r="F6" s="192"/>
      <c r="G6" s="192"/>
      <c r="H6" s="192"/>
      <c r="I6" s="193"/>
      <c r="J6" s="150" t="s">
        <v>8</v>
      </c>
      <c r="K6" s="150"/>
      <c r="L6" s="150"/>
      <c r="M6" s="150"/>
      <c r="N6" s="150"/>
    </row>
    <row r="7" spans="1:17" s="85" customFormat="1" ht="80.25" customHeight="1">
      <c r="A7" s="194"/>
      <c r="B7" s="194"/>
      <c r="C7" s="197"/>
      <c r="D7" s="161"/>
      <c r="E7" s="81" t="s">
        <v>42</v>
      </c>
      <c r="F7" s="81" t="s">
        <v>43</v>
      </c>
      <c r="G7" s="81" t="s">
        <v>44</v>
      </c>
      <c r="H7" s="81" t="s">
        <v>45</v>
      </c>
      <c r="I7" s="81" t="s">
        <v>127</v>
      </c>
      <c r="J7" s="81" t="s">
        <v>42</v>
      </c>
      <c r="K7" s="81" t="s">
        <v>43</v>
      </c>
      <c r="L7" s="81" t="s">
        <v>44</v>
      </c>
      <c r="M7" s="34" t="s">
        <v>45</v>
      </c>
      <c r="N7" s="34" t="s">
        <v>127</v>
      </c>
    </row>
    <row r="8" spans="1:17" s="85" customFormat="1" ht="13.5" customHeight="1">
      <c r="A8" s="195"/>
      <c r="B8" s="195"/>
      <c r="C8" s="86" t="s">
        <v>9</v>
      </c>
      <c r="D8" s="81" t="s">
        <v>10</v>
      </c>
      <c r="E8" s="81" t="s">
        <v>38</v>
      </c>
      <c r="F8" s="81" t="s">
        <v>38</v>
      </c>
      <c r="G8" s="81" t="s">
        <v>38</v>
      </c>
      <c r="H8" s="81" t="s">
        <v>38</v>
      </c>
      <c r="I8" s="81" t="s">
        <v>38</v>
      </c>
      <c r="J8" s="81" t="s">
        <v>11</v>
      </c>
      <c r="K8" s="81" t="s">
        <v>11</v>
      </c>
      <c r="L8" s="81" t="s">
        <v>11</v>
      </c>
      <c r="M8" s="34" t="s">
        <v>11</v>
      </c>
      <c r="N8" s="34" t="s">
        <v>11</v>
      </c>
    </row>
    <row r="9" spans="1:17" s="85" customFormat="1" ht="13.5" customHeight="1">
      <c r="A9" s="87">
        <v>1</v>
      </c>
      <c r="B9" s="88">
        <v>2</v>
      </c>
      <c r="C9" s="37">
        <v>3</v>
      </c>
      <c r="D9" s="81">
        <v>4</v>
      </c>
      <c r="E9" s="81">
        <v>5</v>
      </c>
      <c r="F9" s="81">
        <v>6</v>
      </c>
      <c r="G9" s="81">
        <v>7</v>
      </c>
      <c r="H9" s="81">
        <v>8</v>
      </c>
      <c r="I9" s="81">
        <v>9</v>
      </c>
      <c r="J9" s="81">
        <v>10</v>
      </c>
      <c r="K9" s="81">
        <v>11</v>
      </c>
      <c r="L9" s="81">
        <v>12</v>
      </c>
      <c r="M9" s="81">
        <v>13</v>
      </c>
      <c r="N9" s="81">
        <v>14</v>
      </c>
    </row>
    <row r="10" spans="1:17" s="91" customFormat="1" ht="28.5" customHeight="1">
      <c r="A10" s="156" t="s">
        <v>135</v>
      </c>
      <c r="B10" s="158"/>
      <c r="C10" s="34">
        <f>C12+C14+C16</f>
        <v>62954.280000000006</v>
      </c>
      <c r="D10" s="89">
        <f t="shared" ref="D10:N10" si="0">D12+D14+D16</f>
        <v>2901</v>
      </c>
      <c r="E10" s="89">
        <f t="shared" si="0"/>
        <v>0</v>
      </c>
      <c r="F10" s="89">
        <f t="shared" si="0"/>
        <v>0</v>
      </c>
      <c r="G10" s="89">
        <f t="shared" si="0"/>
        <v>0</v>
      </c>
      <c r="H10" s="89">
        <f t="shared" si="0"/>
        <v>23</v>
      </c>
      <c r="I10" s="89">
        <f t="shared" si="0"/>
        <v>23</v>
      </c>
      <c r="J10" s="89">
        <f t="shared" si="0"/>
        <v>0</v>
      </c>
      <c r="K10" s="89">
        <f t="shared" si="0"/>
        <v>0</v>
      </c>
      <c r="L10" s="89">
        <f t="shared" si="0"/>
        <v>0</v>
      </c>
      <c r="M10" s="90">
        <f t="shared" si="0"/>
        <v>84373648.590000004</v>
      </c>
      <c r="N10" s="34">
        <f t="shared" si="0"/>
        <v>84373648.590000004</v>
      </c>
    </row>
    <row r="11" spans="1:17" s="93" customFormat="1" ht="13.5" customHeight="1">
      <c r="A11" s="156" t="s">
        <v>128</v>
      </c>
      <c r="B11" s="158"/>
      <c r="C11" s="34"/>
      <c r="D11" s="92"/>
      <c r="E11" s="79"/>
      <c r="F11" s="92"/>
      <c r="G11" s="79"/>
      <c r="H11" s="92"/>
      <c r="I11" s="92"/>
      <c r="J11" s="34"/>
      <c r="K11" s="34"/>
      <c r="L11" s="34"/>
      <c r="M11" s="34"/>
      <c r="N11" s="34"/>
    </row>
    <row r="12" spans="1:17" s="85" customFormat="1" ht="13.5" customHeight="1">
      <c r="A12" s="94">
        <v>1</v>
      </c>
      <c r="B12" s="78" t="s">
        <v>50</v>
      </c>
      <c r="C12" s="95">
        <f>'Приложение 1'!J23</f>
        <v>21960.680000000004</v>
      </c>
      <c r="D12" s="92">
        <f>'Приложение 1'!M23</f>
        <v>931</v>
      </c>
      <c r="E12" s="79">
        <v>0</v>
      </c>
      <c r="F12" s="92">
        <v>0</v>
      </c>
      <c r="G12" s="79">
        <v>0</v>
      </c>
      <c r="H12" s="92">
        <v>11</v>
      </c>
      <c r="I12" s="92">
        <f t="shared" ref="I12" si="1">H12</f>
        <v>11</v>
      </c>
      <c r="J12" s="34">
        <v>0</v>
      </c>
      <c r="K12" s="34">
        <v>0</v>
      </c>
      <c r="L12" s="34">
        <v>0</v>
      </c>
      <c r="M12" s="95">
        <f>'Приложение 1'!N23</f>
        <v>27446374.52</v>
      </c>
      <c r="N12" s="95">
        <f t="shared" ref="N12" si="2">M12</f>
        <v>27446374.52</v>
      </c>
    </row>
    <row r="13" spans="1:17" s="85" customFormat="1" ht="13.5" customHeight="1">
      <c r="A13" s="156" t="s">
        <v>129</v>
      </c>
      <c r="B13" s="158"/>
      <c r="C13" s="34"/>
      <c r="D13" s="92"/>
      <c r="E13" s="79"/>
      <c r="F13" s="92"/>
      <c r="G13" s="79"/>
      <c r="H13" s="92"/>
      <c r="I13" s="92"/>
      <c r="J13" s="34"/>
      <c r="K13" s="34"/>
      <c r="L13" s="34"/>
      <c r="M13" s="34"/>
      <c r="N13" s="34"/>
    </row>
    <row r="14" spans="1:17" s="85" customFormat="1" ht="13.5" customHeight="1">
      <c r="A14" s="94">
        <v>1</v>
      </c>
      <c r="B14" s="78" t="s">
        <v>50</v>
      </c>
      <c r="C14" s="95">
        <f>'Приложение 1'!J31</f>
        <v>18321.2</v>
      </c>
      <c r="D14" s="92">
        <f>'Приложение 1'!M31</f>
        <v>976</v>
      </c>
      <c r="E14" s="79">
        <v>0</v>
      </c>
      <c r="F14" s="92">
        <v>0</v>
      </c>
      <c r="G14" s="79">
        <v>0</v>
      </c>
      <c r="H14" s="92">
        <v>3</v>
      </c>
      <c r="I14" s="92">
        <f t="shared" ref="I14" si="3">H14</f>
        <v>3</v>
      </c>
      <c r="J14" s="34">
        <v>0</v>
      </c>
      <c r="K14" s="34">
        <v>0</v>
      </c>
      <c r="L14" s="34">
        <v>0</v>
      </c>
      <c r="M14" s="95">
        <f>'Приложение 1'!N31</f>
        <v>30601857.670000002</v>
      </c>
      <c r="N14" s="95">
        <f t="shared" ref="N14" si="4">M14</f>
        <v>30601857.670000002</v>
      </c>
    </row>
    <row r="15" spans="1:17" s="85" customFormat="1" ht="13.5" customHeight="1">
      <c r="A15" s="156" t="s">
        <v>130</v>
      </c>
      <c r="B15" s="158" t="s">
        <v>131</v>
      </c>
      <c r="C15" s="95"/>
      <c r="D15" s="92"/>
      <c r="E15" s="79"/>
      <c r="F15" s="92"/>
      <c r="G15" s="79"/>
      <c r="H15" s="92"/>
      <c r="I15" s="92"/>
      <c r="J15" s="34"/>
      <c r="K15" s="34"/>
      <c r="L15" s="34"/>
      <c r="M15" s="95"/>
      <c r="N15" s="95"/>
    </row>
    <row r="16" spans="1:17" s="85" customFormat="1" ht="13.5" customHeight="1">
      <c r="A16" s="94">
        <v>1</v>
      </c>
      <c r="B16" s="78" t="s">
        <v>50</v>
      </c>
      <c r="C16" s="95">
        <f>'Приложение 1'!J41</f>
        <v>22672.400000000001</v>
      </c>
      <c r="D16" s="92">
        <f>'Приложение 1'!M41</f>
        <v>994</v>
      </c>
      <c r="E16" s="79">
        <v>0</v>
      </c>
      <c r="F16" s="92">
        <v>0</v>
      </c>
      <c r="G16" s="79">
        <v>0</v>
      </c>
      <c r="H16" s="92">
        <v>9</v>
      </c>
      <c r="I16" s="92">
        <f t="shared" ref="I16" si="5">H16</f>
        <v>9</v>
      </c>
      <c r="J16" s="34">
        <v>0</v>
      </c>
      <c r="K16" s="34">
        <v>0</v>
      </c>
      <c r="L16" s="34">
        <v>0</v>
      </c>
      <c r="M16" s="95">
        <f>'Приложение 1'!N41</f>
        <v>26325416.399999999</v>
      </c>
      <c r="N16" s="95">
        <f t="shared" ref="N16" si="6">M16</f>
        <v>26325416.399999999</v>
      </c>
    </row>
  </sheetData>
  <mergeCells count="14">
    <mergeCell ref="I2:N2"/>
    <mergeCell ref="I3:Q3"/>
    <mergeCell ref="H4:N4"/>
    <mergeCell ref="A15:B15"/>
    <mergeCell ref="A11:B11"/>
    <mergeCell ref="A13:B13"/>
    <mergeCell ref="A10:B10"/>
    <mergeCell ref="A5:N5"/>
    <mergeCell ref="D6:D7"/>
    <mergeCell ref="E6:I6"/>
    <mergeCell ref="J6:N6"/>
    <mergeCell ref="A6:A8"/>
    <mergeCell ref="B6:B8"/>
    <mergeCell ref="C6:C7"/>
  </mergeCells>
  <phoneticPr fontId="0" type="noConversion"/>
  <pageMargins left="0.74803149606299213" right="0.39370078740157483" top="1.1811023622047245" bottom="0.51181102362204722" header="0.19685039370078741" footer="0.19685039370078741"/>
  <pageSetup scale="79" fitToHeight="0" orientation="landscape" r:id="rId1"/>
  <headerFooter alignWithMargins="0">
    <oddFooter>&amp;C&amp;"Arial Narrow,обычный"&amp;7&amp;P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203mo</cp:lastModifiedBy>
  <cp:lastPrinted>2017-07-19T06:43:52Z</cp:lastPrinted>
  <dcterms:created xsi:type="dcterms:W3CDTF">2014-06-23T04:55:08Z</dcterms:created>
  <dcterms:modified xsi:type="dcterms:W3CDTF">2017-08-07T08:24:46Z</dcterms:modified>
</cp:coreProperties>
</file>