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1" sheetId="1" r:id="rId1"/>
  </sheets>
  <definedNames>
    <definedName name="_xlnm.Print_Area" localSheetId="0">'Приложение 1'!$A$1:$L$243</definedName>
  </definedNames>
  <calcPr fullCalcOnLoad="1"/>
</workbook>
</file>

<file path=xl/comments1.xml><?xml version="1.0" encoding="utf-8"?>
<comments xmlns="http://schemas.openxmlformats.org/spreadsheetml/2006/main">
  <authors>
    <author>Татьяна Кожемяко</author>
  </authors>
  <commentList>
    <comment ref="A203" authorId="0">
      <text>
        <r>
          <rPr>
            <b/>
            <sz val="9"/>
            <rFont val="Tahoma"/>
            <family val="0"/>
          </rPr>
          <t>Татьяна Кожемяко: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<sst xmlns="http://schemas.openxmlformats.org/spreadsheetml/2006/main" count="398" uniqueCount="169">
  <si>
    <t>Наименование программ , подпрограмм</t>
  </si>
  <si>
    <t>Источник финансирования</t>
  </si>
  <si>
    <t>Бюджет городского округа</t>
  </si>
  <si>
    <t xml:space="preserve">План реализации </t>
  </si>
  <si>
    <t>Ответственный исполнитель</t>
  </si>
  <si>
    <t>Прочие источники</t>
  </si>
  <si>
    <t>Итого по программе:</t>
  </si>
  <si>
    <t>Объем средств по реализации программ, подпрограмм</t>
  </si>
  <si>
    <t xml:space="preserve">Итого </t>
  </si>
  <si>
    <t>Клинцовская городская администрация</t>
  </si>
  <si>
    <t>ДЦП "Энергосбережение и повышение энергетической эффективности на территории городского округа "город Клинцы Брянской области" на 2011-2015 годы"</t>
  </si>
  <si>
    <t>Мероприятия по энергосбережению в муниципальных бюджетных учреждениях</t>
  </si>
  <si>
    <t>Отдел жилищно-коммунального хозяйства, энергетики, строительства и тарифно-ценовой политики</t>
  </si>
  <si>
    <t>Мероприятия по энергосбережению и повышению энергетичексой эффективности в коммунальной и производственной сферах</t>
  </si>
  <si>
    <t>Мероприятия по энергосбережению и повышению энергетической эффективности жилищного фонда</t>
  </si>
  <si>
    <t>ДЦП "Развитие малоэтажного строительства на территории городского округа "город Клинцы Брянской области" (2012-2015 годы)</t>
  </si>
  <si>
    <t>Подготовка документации по планировке территории для развития малоэтажного индивидуального строительства</t>
  </si>
  <si>
    <t>Отдел градостроительства и землеустройства</t>
  </si>
  <si>
    <t>ДЦП "Чистая вода на территории городского округа "город Клинцы Брянской области" (2012-2015 годы)"</t>
  </si>
  <si>
    <t>Строительство 2 очереди водозаборных сооружений в г. Клинцы (5 артезианских скважин 7,2 км. Водопроводных сетей в северной части города)</t>
  </si>
  <si>
    <t>Реконструкция очистных канализационных сооружений г. Клинцы</t>
  </si>
  <si>
    <t>Проектирование и строительство водозабора в г. Клинцы (скважина №2 в п. Банный)  и водопроводных сетей по улицам Ардонская, Полевая, Шоссейная</t>
  </si>
  <si>
    <t>Проектирование и строительство водазабора в г. Клинцы (артезианская скважина в с. Ардонь)</t>
  </si>
  <si>
    <t>Проектирование самотечного канализационного коллектора</t>
  </si>
  <si>
    <t>ДЦП "Молодежь города Клинцы на 2011-2015 годы"</t>
  </si>
  <si>
    <t>Отдел культуры и по делам молодежи</t>
  </si>
  <si>
    <t>Реализация молодежной политики</t>
  </si>
  <si>
    <t>Формирование условий для гражданского становления, духовно-нравственного и патриотического воспитания</t>
  </si>
  <si>
    <t>Предупреждение правонарушений и преступлений</t>
  </si>
  <si>
    <t>Предупреждение распространения СПИДа, вензаболеваний, наркомании среди детей и подростков города</t>
  </si>
  <si>
    <t>Поддержка деятельности детских и молодежных общественных объединений</t>
  </si>
  <si>
    <t>Досуг, поддержка и развитие художественного творчества, духовно-нравственных качеств личности молодого человека</t>
  </si>
  <si>
    <t>ДЦП "Обеспечение жильем молодых семей на 2011-2015 годы"</t>
  </si>
  <si>
    <t>Создание системы поддержки молодых семей в решении жилищной проблемы</t>
  </si>
  <si>
    <t>Муниципальной  программы "Реализация полномочий исполнительного органа местного самоуправления</t>
  </si>
  <si>
    <t>ДЦП "Повышение безопасности дорожного движения в городском округе "город Клинцы Брянской области" в 2013-2015 годах"</t>
  </si>
  <si>
    <t>Отдел жилищной политики</t>
  </si>
  <si>
    <t>Ремонт инженерных дорожных сооружений</t>
  </si>
  <si>
    <t>Устройство освещения улиц и дорог по ул. Союзной от ул. Мира до пер. Пушкина, по ул. Стахановской, ул. Стародубской</t>
  </si>
  <si>
    <t>Строительство светофорных объектов на пересечении ул. Октябрьская - ул. Дзержинского, ул. Дзержинского-пр. Ленина</t>
  </si>
  <si>
    <t>Изменение расположения остановок общественного транспорта по ул. Калинина в районе спасательной станции, по ул. 25 Сентября, по ул. Гутина</t>
  </si>
  <si>
    <t>Нанесение дорожной разметки</t>
  </si>
  <si>
    <t>Разработка и реализация комплексных транспортных схем</t>
  </si>
  <si>
    <t>Приобретение соли для посыпки дорог в зимнее время</t>
  </si>
  <si>
    <t>Приобретение и установка дорожных знаков согласно проектов организации дорожного движения</t>
  </si>
  <si>
    <t>Ямочный ремонт дорог</t>
  </si>
  <si>
    <t>Ремонт дорог</t>
  </si>
  <si>
    <t>Ремонт ливнесточных канав</t>
  </si>
  <si>
    <t>Устройство пешеходных переходов</t>
  </si>
  <si>
    <t>ДЦП "Комплексные меры противодействия злоупотреблению наркотиками и их незаконному обороту" (2012-2016 годы)</t>
  </si>
  <si>
    <t>Приобретение экспресс-тестов для иммунохроматорга физического выявления наркотических веществ в моче и использование их при проведении экспертиз</t>
  </si>
  <si>
    <t>Клинцовская городская администрация, МКУ  УГОЧС</t>
  </si>
  <si>
    <t>Обеспечение деятельности Главы Клинцовской городской администрации</t>
  </si>
  <si>
    <t>Руководство и управление в сфере установленных функций органов местного самоуправления</t>
  </si>
  <si>
    <t>Всего</t>
  </si>
  <si>
    <t>Библиотеки</t>
  </si>
  <si>
    <t>обеспечение деятельности учреждений,оказывающих услуги в сфере культуры-МБУ Дом Культуры</t>
  </si>
  <si>
    <t>обеспечение деятельности учреждений,оказывающих услуги в сфере культуры-МБУК "Центр культуры и досуга "Современник"</t>
  </si>
  <si>
    <t>средства областного бюджета</t>
  </si>
  <si>
    <t>Обеспечение деятельности подведомственных учреждений дополнительного образования - МБОУ ДОД "Детская художественная  школа"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</si>
  <si>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</si>
  <si>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</si>
  <si>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Капитальный ремонт муниципального жилищного фонда</t>
  </si>
  <si>
    <t>Уличное освещение</t>
  </si>
  <si>
    <t>Озеленение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</si>
  <si>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</si>
  <si>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</si>
  <si>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</si>
  <si>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Обеспечение сохранности жилых  помещений, закрепленных за детьми-сиротами и детьми, 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</si>
  <si>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</si>
  <si>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</si>
  <si>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</si>
  <si>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Выплата единовременного пособия при всех формах устройства детей, лишенных родительского попечения, в семью 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</si>
  <si>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</si>
  <si>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</si>
  <si>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</si>
  <si>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</si>
  <si>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</si>
  <si>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</si>
  <si>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</si>
  <si>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</si>
  <si>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Оценка имущества, признание прав и урегулирование отношений по государственной и муниципальной собственности</t>
  </si>
  <si>
    <t>Областной бюджет</t>
  </si>
  <si>
    <t>Программно-техническое обеспечение создания многофункционального центра предоставления муниципальных услуг</t>
  </si>
  <si>
    <t>Софинансирование объектов капитальных вложений муниципальной собственности</t>
  </si>
  <si>
    <t>Приложение №1</t>
  </si>
  <si>
    <t>к постановлению Клинцовской городской администрации</t>
  </si>
  <si>
    <t>Прочие расходы в области жилищного хозяйства</t>
  </si>
  <si>
    <t>Мероприятия в области коммунального хозяйства</t>
  </si>
  <si>
    <t>Прочие расходы в области жилищно-коммунального хозяйства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</si>
  <si>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</si>
  <si>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Обеспечение мероприятий по укреплению материально-технической базы, оснащению и модернизации муниципальных учреждений</t>
  </si>
  <si>
    <t>Обеспечение мероприятий по капитальному ремонту многоквартирных домов за счет средств бюджетов субъектов РФ и местных бюджетов</t>
  </si>
  <si>
    <t>Обеспечение мероприятий по улучшению условий и охраны труда в организациях муниципального образования городлской округ "город Клинцы Брянской области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</si>
  <si>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</si>
  <si>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Обеспечение мероприятий по развитию малого и среднего предпринимательства в городе Клинцы</t>
  </si>
  <si>
    <t>Обеспечение мероприятий по реализации молодежной политики</t>
  </si>
  <si>
    <t>Обеспечение мероприятий по развитию физической культуры и спорта в г. Клинцы</t>
  </si>
  <si>
    <t>Обеспечение деятельности многофункционального центра</t>
  </si>
  <si>
    <t>Участие в предупреждении и ликвидации последствий чрезвычайных ситуаций, обеспечение первичных мер пожарной безопасности</t>
  </si>
  <si>
    <t>Обеспечение деятельности в сфере установленных функций органов местного самоуправления</t>
  </si>
  <si>
    <t>Обеспечение мероприятий по профилактике терроризма и экстремизма на территории городского округа</t>
  </si>
  <si>
    <t>Государствеенная поддержка малого и среднего предпринимательства, включая крестьянские (фермерские) хозяйства в рамках подпрограммы "Развитие малого и среднего предпринимательства" государственной программы Российской Федерации "Экономическое развитие иновационная экономика"</t>
  </si>
  <si>
    <t>Реализация дополнительных мероприятий в сфере занятости населения в рамках подпрограммы "Активная политика занятости населения и социальная поддержка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</si>
  <si>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</si>
  <si>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</si>
  <si>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Организация и проведение выборов и референдумов</t>
  </si>
  <si>
    <t>Обеспечение деятельности подведомственных учреждений дополнительного образования - МБОУ ДО "Детская школа искусств им. Е.М. Беляева" г. Клинцы</t>
  </si>
  <si>
    <t>Обеспечение мероприятий по охране окружающей среды на территории городского округа"город Клинцы Брянской области"</t>
  </si>
  <si>
    <t>Повышение качества и доступности предоставления государственных и муниципальных услуг</t>
  </si>
  <si>
    <t>Отдельные мероприятия по развитию культуры, культурного наследия, туризма,обеспечение устойчивого развития социально-културного  составляющих качества жизни населения</t>
  </si>
  <si>
    <t>Строительство объектов муниципальной собственности</t>
  </si>
  <si>
    <t>Информационное обеспечение деятельности органов местного самоуправления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</si>
  <si>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</si>
  <si>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Мероприятия по разработке генерального плана городского округа"Г.Клинцы"</t>
  </si>
  <si>
    <t>S1270</t>
  </si>
  <si>
    <t>Обеспечение мероприятий по государственной поддержки малого и среднего бизнеса</t>
  </si>
  <si>
    <t>Осуществление полномочий по составлению (изменению)списков кандидатов в присяжные заседатели федеральных судов</t>
  </si>
  <si>
    <t>Предоставление субсидий бюдж.автономн.ииным некомерч.организациям</t>
  </si>
  <si>
    <t>Мероприятия напривленные на сохранение,популяризацию и гос. Охрау объектов культурного наследия (рестоврацию здания женской гимназии (ДШИ) г.Клинцы</t>
  </si>
  <si>
    <t>Прочие мероприятия по организации транспортного обслуживания населения</t>
  </si>
  <si>
    <t>R5190</t>
  </si>
  <si>
    <t>Мероприятия на поддержку культуры</t>
  </si>
  <si>
    <t>L5270</t>
  </si>
  <si>
    <t>Поддержка малого и среднего предпринимательства , влючая крестьянские хозяйства</t>
  </si>
  <si>
    <t>средства обл. бюджета</t>
  </si>
  <si>
    <t>Бюджет гор.округа</t>
  </si>
  <si>
    <t>Метоприятия в сфере архитектуры и гшрадостваительства</t>
  </si>
  <si>
    <t>Уплата налоговы сборов и иных обязательных платежей</t>
  </si>
  <si>
    <t>Мобилизационная подготовка экономики</t>
  </si>
  <si>
    <t xml:space="preserve">Организация и содержание мест захоронния твердых бытовых отходов </t>
  </si>
  <si>
    <t>Уплата налогов и сборов</t>
  </si>
  <si>
    <t>Бюджет город. округа</t>
  </si>
  <si>
    <t>средства област. бюджета</t>
  </si>
  <si>
    <t>средства област.бюджета</t>
  </si>
  <si>
    <t>средства областбюджета</t>
  </si>
  <si>
    <t>средства город.бюджета</t>
  </si>
  <si>
    <t>Иные межбюджетные трансферты на приобретение музыкальныз инструментов за счетсредств резервного фонда Президента</t>
  </si>
  <si>
    <t>Исполнение исковых требований на основании вступивших в законную силу судебных актов обязательств бюджета</t>
  </si>
  <si>
    <t>2021 год</t>
  </si>
  <si>
    <t>Обеспечение проведения выборов и референдумов</t>
  </si>
  <si>
    <t>Общеобразовательные организации</t>
  </si>
  <si>
    <t>Отдел образования Клинцовской городской одминистрации</t>
  </si>
  <si>
    <t>Противодействие злоупотреблению наркотиками и их незаконному обороту</t>
  </si>
  <si>
    <t>Мероприятия по развитию культуры</t>
  </si>
  <si>
    <t>Выплаты муниципальных пенсий (доплат к государственным пенсиям)</t>
  </si>
  <si>
    <t>S4240</t>
  </si>
  <si>
    <t>Приобретение,установка и техническое обслуживание программного и технического обеспечения,аттестация рабочих мест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</si>
  <si>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</si>
  <si>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Мероприятия по землеустройству и землепользования</t>
  </si>
  <si>
    <t xml:space="preserve">Отдельные мероприятия по развитию культуры,культурного наследия </t>
  </si>
  <si>
    <t>городского округа "город Клинцы Брянской области" (2015-2021 годы)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</si>
  <si>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(2015-2021 годы)</t>
  </si>
  <si>
    <t>Подпрограмма № 1  "Выполнение функций Клинцовской городской администрации" (2015-2021 годы)</t>
  </si>
  <si>
    <t xml:space="preserve">Проведение Всероссийской сельскохозяйственной переписи </t>
  </si>
  <si>
    <t>Подпрограмма №2 "Создание многофункционального центра предоставления муниципальных услуг" (2015-2021 годы)</t>
  </si>
  <si>
    <t>Подпрограмма №3 "Содействие реализации полномочий в сфере защиты населения и территории городского округа от чрезвычайных ситуаций" (2015-2021 годы)</t>
  </si>
  <si>
    <t>Подпрограмма №4 "Совершенствование системы профилактики правонарушений и усиление борьбы с преступностью в городе Клинцы (2015-2021 годы)</t>
  </si>
  <si>
    <t>Отдельные мероприятия по развитию культуры, культурного насдедия</t>
  </si>
  <si>
    <t>Комитет по управлению имуществом</t>
  </si>
  <si>
    <t>Контрольно счетная палата</t>
  </si>
  <si>
    <t>Финансовое управление</t>
  </si>
  <si>
    <t>Городской совет народных депутатов</t>
  </si>
  <si>
    <t>Отдельные мероприятия по развитию кльтуры, культурного наследия, туризма, обеспечению устойчивого развития социально- культурных составляющих качества жизни населения</t>
  </si>
  <si>
    <t>Реализация программ (проектов)инициативного бюджетирования</t>
  </si>
  <si>
    <t>Единые дежурно-диспетчерские службы</t>
  </si>
  <si>
    <t>Оповещение населения об опасностях возникших при ведении военных действий и возникновений чрезвычайных ситуаций</t>
  </si>
  <si>
    <t>Организация и проведение праздничных мероприятий и других мероприятий по вопросам местного значения</t>
  </si>
  <si>
    <t xml:space="preserve">от  "   _14.08.2019_____________      №   1481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</si>
</sst>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"/>
    <numFmt numFmtId="203" formatCode="0.000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i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 tint="0.04998999834060669"/>
      <name val="Arial"/>
      <family val="2"/>
    </font>
    <font>
      <sz val="9"/>
      <color theme="1"/>
      <name val="Arial"/>
      <family val="2"/>
    </font>
    <font>
      <sz val="9"/>
      <color theme="3" tint="0.39998000860214233"/>
      <name val="Arial"/>
      <family val="2"/>
    </font>
    <font>
      <sz val="9"/>
      <color rgb="FF00B0F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right" vertical="center" wrapText="1"/>
    </xf>
    <xf numFmtId="4" fontId="1" fillId="32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2" borderId="11" xfId="0" applyNumberFormat="1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right" vertical="center" wrapText="1"/>
    </xf>
    <xf numFmtId="4" fontId="47" fillId="33" borderId="11" xfId="0" applyNumberFormat="1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right"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1" fillId="36" borderId="11" xfId="0" applyNumberFormat="1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right" vertical="center" wrapText="1"/>
    </xf>
    <xf numFmtId="4" fontId="47" fillId="34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 quotePrefix="1">
      <alignment horizontal="justify" vertical="center" wrapText="1"/>
    </xf>
    <xf numFmtId="0" fontId="3" fillId="0" borderId="12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" fillId="32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2"/>
  <sheetViews>
    <sheetView tabSelected="1" view="pageBreakPreview" zoomScale="120" zoomScaleSheetLayoutView="120" workbookViewId="0" topLeftCell="A1">
      <selection activeCell="E12" sqref="E12"/>
    </sheetView>
  </sheetViews>
  <sheetFormatPr defaultColWidth="9.140625" defaultRowHeight="12.75"/>
  <cols>
    <col min="1" max="1" width="7.8515625" style="0" customWidth="1"/>
    <col min="2" max="2" width="52.57421875" style="0" customWidth="1"/>
    <col min="3" max="4" width="15.8515625" style="0" customWidth="1"/>
    <col min="5" max="5" width="17.57421875" style="0" customWidth="1"/>
    <col min="6" max="6" width="17.00390625" style="0" customWidth="1"/>
    <col min="7" max="7" width="15.7109375" style="0" customWidth="1"/>
    <col min="8" max="8" width="20.421875" style="0" customWidth="1"/>
    <col min="9" max="9" width="18.140625" style="0" customWidth="1"/>
    <col min="10" max="10" width="18.421875" style="0" customWidth="1"/>
    <col min="11" max="11" width="22.57421875" style="0" customWidth="1"/>
    <col min="12" max="12" width="16.7109375" style="0" customWidth="1"/>
  </cols>
  <sheetData>
    <row r="1" ht="41.25" customHeight="1"/>
    <row r="2" spans="2:11" ht="21" customHeight="1">
      <c r="B2" s="5"/>
      <c r="C2" s="5"/>
      <c r="D2" s="5"/>
      <c r="E2" s="5"/>
      <c r="F2" s="5"/>
      <c r="G2" s="5"/>
      <c r="H2" s="6" t="s">
        <v>85</v>
      </c>
      <c r="I2" s="6"/>
      <c r="J2" s="6"/>
      <c r="K2" s="6"/>
    </row>
    <row r="3" spans="2:11" ht="20.25" customHeight="1">
      <c r="B3" s="5"/>
      <c r="C3" s="5"/>
      <c r="D3" s="5"/>
      <c r="E3" s="5"/>
      <c r="F3" s="5"/>
      <c r="G3" s="5"/>
      <c r="H3" s="6" t="s">
        <v>86</v>
      </c>
      <c r="I3" s="6"/>
      <c r="J3" s="6"/>
      <c r="K3" s="6"/>
    </row>
    <row r="4" spans="2:11" ht="25.5" customHeight="1">
      <c r="B4" s="5"/>
      <c r="C4" s="5"/>
      <c r="D4" s="5"/>
      <c r="E4" s="5"/>
      <c r="F4" s="5"/>
      <c r="G4" s="5"/>
      <c r="H4" s="61" t="s">
        <v>168</v>
      </c>
      <c r="I4" s="61"/>
      <c r="J4" s="61"/>
      <c r="K4" s="61"/>
    </row>
    <row r="5" spans="2:11" ht="12.75">
      <c r="B5" s="62" t="s">
        <v>3</v>
      </c>
      <c r="C5" s="62"/>
      <c r="D5" s="62"/>
      <c r="E5" s="62"/>
      <c r="F5" s="62"/>
      <c r="G5" s="62"/>
      <c r="H5" s="7"/>
      <c r="I5" s="5"/>
      <c r="J5" s="5"/>
      <c r="K5" s="5"/>
    </row>
    <row r="6" spans="2:11" ht="12.75">
      <c r="B6" s="62" t="s">
        <v>34</v>
      </c>
      <c r="C6" s="62"/>
      <c r="D6" s="62"/>
      <c r="E6" s="62"/>
      <c r="F6" s="62"/>
      <c r="G6" s="62"/>
      <c r="H6" s="7"/>
      <c r="I6" s="5"/>
      <c r="J6" s="5"/>
      <c r="K6" s="5"/>
    </row>
    <row r="7" spans="2:11" ht="12.75">
      <c r="B7" s="62" t="s">
        <v>151</v>
      </c>
      <c r="C7" s="62"/>
      <c r="D7" s="62"/>
      <c r="E7" s="62"/>
      <c r="F7" s="62"/>
      <c r="G7" s="62"/>
      <c r="H7" s="7"/>
      <c r="I7" s="5"/>
      <c r="J7" s="5"/>
      <c r="K7" s="5"/>
    </row>
    <row r="8" spans="2:11" ht="12.7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2.75" customHeight="1">
      <c r="B9" s="63" t="s">
        <v>0</v>
      </c>
      <c r="C9" s="63" t="s">
        <v>4</v>
      </c>
      <c r="D9" s="63" t="s">
        <v>1</v>
      </c>
      <c r="E9" s="67" t="s">
        <v>7</v>
      </c>
      <c r="F9" s="68"/>
      <c r="G9" s="68"/>
      <c r="H9" s="68"/>
      <c r="I9" s="68"/>
      <c r="J9" s="68"/>
      <c r="K9" s="69"/>
    </row>
    <row r="10" spans="2:12" ht="35.25" customHeight="1">
      <c r="B10" s="63"/>
      <c r="C10" s="63"/>
      <c r="D10" s="63"/>
      <c r="E10" s="8" t="s">
        <v>54</v>
      </c>
      <c r="F10" s="9" t="s">
        <v>74</v>
      </c>
      <c r="G10" s="8" t="s">
        <v>75</v>
      </c>
      <c r="H10" s="9" t="s">
        <v>76</v>
      </c>
      <c r="I10" s="8" t="s">
        <v>77</v>
      </c>
      <c r="J10" s="9" t="s">
        <v>78</v>
      </c>
      <c r="K10" s="8" t="s">
        <v>79</v>
      </c>
      <c r="L10" s="8" t="s">
        <v>139</v>
      </c>
    </row>
    <row r="11" spans="2:12" ht="24">
      <c r="B11" s="64" t="s">
        <v>152</v>
      </c>
      <c r="C11" s="60" t="s">
        <v>9</v>
      </c>
      <c r="D11" s="3" t="s">
        <v>134</v>
      </c>
      <c r="E11" s="11">
        <f>F11+G11+H11+I11+J11+K11+L11</f>
        <v>731961737.31</v>
      </c>
      <c r="F11" s="12">
        <f>F123+F209</f>
        <v>68465619.85</v>
      </c>
      <c r="G11" s="12">
        <f>G123+G209</f>
        <v>241079692.58</v>
      </c>
      <c r="H11" s="13">
        <f>H123+H209</f>
        <v>68527595.21</v>
      </c>
      <c r="I11" s="14">
        <f>I123</f>
        <v>84810153.74</v>
      </c>
      <c r="J11" s="13">
        <f>J123</f>
        <v>78480149.29</v>
      </c>
      <c r="K11" s="14">
        <f>K123</f>
        <v>115785707.58</v>
      </c>
      <c r="L11" s="14">
        <f>L123</f>
        <v>74812819.06</v>
      </c>
    </row>
    <row r="12" spans="2:12" ht="24">
      <c r="B12" s="65"/>
      <c r="C12" s="60"/>
      <c r="D12" s="3" t="s">
        <v>2</v>
      </c>
      <c r="E12" s="11">
        <f>F12+G12+H12+I12+J12+K12+L12</f>
        <v>1161330243.69</v>
      </c>
      <c r="F12" s="12">
        <f>F124+F208+F223</f>
        <v>129059319.4</v>
      </c>
      <c r="G12" s="12">
        <f aca="true" t="shared" si="0" ref="G12:L12">G124+G208+G223+G231</f>
        <v>147849960.23000002</v>
      </c>
      <c r="H12" s="13">
        <f t="shared" si="0"/>
        <v>165374676.65</v>
      </c>
      <c r="I12" s="14">
        <f t="shared" si="0"/>
        <v>170412060.26999998</v>
      </c>
      <c r="J12" s="13">
        <f t="shared" si="0"/>
        <v>188920133.89000002</v>
      </c>
      <c r="K12" s="14">
        <f t="shared" si="0"/>
        <v>181086820.10999998</v>
      </c>
      <c r="L12" s="14">
        <f t="shared" si="0"/>
        <v>178627273.14</v>
      </c>
    </row>
    <row r="13" spans="2:12" ht="24">
      <c r="B13" s="65"/>
      <c r="C13" s="60"/>
      <c r="D13" s="3" t="s">
        <v>73</v>
      </c>
      <c r="E13" s="11">
        <f>F13+G13+H13+I13+J13+K13+L13</f>
        <v>0</v>
      </c>
      <c r="F13" s="12">
        <v>0</v>
      </c>
      <c r="G13" s="12">
        <f>G224</f>
        <v>0</v>
      </c>
      <c r="H13" s="13">
        <f>H125+H209+H224</f>
        <v>0</v>
      </c>
      <c r="I13" s="14">
        <v>0</v>
      </c>
      <c r="J13" s="13">
        <f>J125+J209+J224</f>
        <v>0</v>
      </c>
      <c r="K13" s="14">
        <f>K125+K209+K224</f>
        <v>0</v>
      </c>
      <c r="L13" s="14">
        <f>L125+L209+L224</f>
        <v>0</v>
      </c>
    </row>
    <row r="14" spans="2:12" ht="18.75" customHeight="1">
      <c r="B14" s="66"/>
      <c r="C14" s="60"/>
      <c r="D14" s="10" t="s">
        <v>6</v>
      </c>
      <c r="E14" s="11">
        <f>E13+E12+E11</f>
        <v>1893291981</v>
      </c>
      <c r="F14" s="12">
        <f>F13+F12+F11</f>
        <v>197524939.25</v>
      </c>
      <c r="G14" s="12">
        <f>G13+G12+G11</f>
        <v>388929652.81000006</v>
      </c>
      <c r="H14" s="13">
        <f>H13+H12+H11</f>
        <v>233902271.86</v>
      </c>
      <c r="I14" s="14">
        <f>SUM(I11:I13)</f>
        <v>255222214.01</v>
      </c>
      <c r="J14" s="13">
        <f>SUM(J11:J13)</f>
        <v>267400283.18</v>
      </c>
      <c r="K14" s="14">
        <f>SUM(K11:K13)</f>
        <v>296872527.69</v>
      </c>
      <c r="L14" s="14">
        <f>SUM(L11:L13)</f>
        <v>253440092.2</v>
      </c>
    </row>
    <row r="15" spans="2:12" ht="5.25" customHeight="1" hidden="1" thickBot="1">
      <c r="B15" s="60" t="s">
        <v>10</v>
      </c>
      <c r="C15" s="60" t="s">
        <v>12</v>
      </c>
      <c r="D15" s="10" t="s">
        <v>2</v>
      </c>
      <c r="E15" s="11" t="e">
        <f>#REF!+F15+G15+H15+I15+J15+K15</f>
        <v>#REF!</v>
      </c>
      <c r="F15" s="15"/>
      <c r="G15" s="15"/>
      <c r="H15" s="16"/>
      <c r="I15" s="14">
        <v>0</v>
      </c>
      <c r="J15" s="13">
        <v>0</v>
      </c>
      <c r="K15" s="14">
        <v>0</v>
      </c>
      <c r="L15" s="14">
        <v>0</v>
      </c>
    </row>
    <row r="16" spans="2:12" ht="12.75" customHeight="1" hidden="1">
      <c r="B16" s="60"/>
      <c r="C16" s="60"/>
      <c r="D16" s="10" t="s">
        <v>5</v>
      </c>
      <c r="E16" s="11" t="e">
        <f>#REF!+F16+G16+H16+I16+J16+K16</f>
        <v>#REF!</v>
      </c>
      <c r="F16" s="12"/>
      <c r="G16" s="12"/>
      <c r="H16" s="13"/>
      <c r="I16" s="14">
        <v>93096558.8</v>
      </c>
      <c r="J16" s="13">
        <v>0</v>
      </c>
      <c r="K16" s="14">
        <v>0</v>
      </c>
      <c r="L16" s="14">
        <v>0</v>
      </c>
    </row>
    <row r="17" spans="2:12" ht="12.75" customHeight="1" hidden="1">
      <c r="B17" s="60"/>
      <c r="C17" s="60"/>
      <c r="D17" s="10" t="s">
        <v>6</v>
      </c>
      <c r="E17" s="11" t="e">
        <f>#REF!+F17+G17+H17+I17+J17+K17</f>
        <v>#REF!</v>
      </c>
      <c r="F17" s="15"/>
      <c r="G17" s="15"/>
      <c r="H17" s="16"/>
      <c r="I17" s="14">
        <v>141735697.57</v>
      </c>
      <c r="J17" s="13">
        <v>0</v>
      </c>
      <c r="K17" s="14">
        <v>0</v>
      </c>
      <c r="L17" s="14">
        <v>0</v>
      </c>
    </row>
    <row r="18" spans="2:12" ht="25.5" customHeight="1" hidden="1">
      <c r="B18" s="50" t="s">
        <v>11</v>
      </c>
      <c r="C18" s="50"/>
      <c r="D18" s="3" t="s">
        <v>2</v>
      </c>
      <c r="E18" s="11" t="e">
        <f>#REF!+F18+G18+H18+I18+J18+K18</f>
        <v>#REF!</v>
      </c>
      <c r="F18" s="12"/>
      <c r="G18" s="12"/>
      <c r="H18" s="13"/>
      <c r="I18" s="14">
        <v>0</v>
      </c>
      <c r="J18" s="13">
        <v>0</v>
      </c>
      <c r="K18" s="14">
        <v>0</v>
      </c>
      <c r="L18" s="14">
        <v>0</v>
      </c>
    </row>
    <row r="19" spans="2:12" ht="12.75" customHeight="1" hidden="1">
      <c r="B19" s="50"/>
      <c r="C19" s="50"/>
      <c r="D19" s="3" t="s">
        <v>5</v>
      </c>
      <c r="E19" s="11" t="e">
        <f>#REF!+F19+G19+H19+I19+J19+K19</f>
        <v>#REF!</v>
      </c>
      <c r="F19" s="12"/>
      <c r="G19" s="12"/>
      <c r="H19" s="13"/>
      <c r="I19" s="14">
        <v>234832256.37</v>
      </c>
      <c r="J19" s="13">
        <v>0</v>
      </c>
      <c r="K19" s="14">
        <v>0</v>
      </c>
      <c r="L19" s="14">
        <v>0</v>
      </c>
    </row>
    <row r="20" spans="2:12" ht="12.75" hidden="1">
      <c r="B20" s="50"/>
      <c r="C20" s="50"/>
      <c r="D20" s="3" t="s">
        <v>8</v>
      </c>
      <c r="E20" s="11" t="e">
        <f>#REF!+F20+G20+H20+I20+J20+K20</f>
        <v>#REF!</v>
      </c>
      <c r="F20" s="12"/>
      <c r="G20" s="12"/>
      <c r="H20" s="13"/>
      <c r="I20" s="14">
        <v>0</v>
      </c>
      <c r="J20" s="13">
        <v>0</v>
      </c>
      <c r="K20" s="14">
        <v>0</v>
      </c>
      <c r="L20" s="14">
        <v>0</v>
      </c>
    </row>
    <row r="21" spans="2:12" ht="24" hidden="1">
      <c r="B21" s="50" t="s">
        <v>13</v>
      </c>
      <c r="C21" s="50"/>
      <c r="D21" s="3" t="s">
        <v>2</v>
      </c>
      <c r="E21" s="11" t="e">
        <f>#REF!+F21+G21+H21+I21+J21+K21</f>
        <v>#REF!</v>
      </c>
      <c r="F21" s="12"/>
      <c r="G21" s="12"/>
      <c r="H21" s="13"/>
      <c r="I21" s="14">
        <v>0</v>
      </c>
      <c r="J21" s="13">
        <v>0</v>
      </c>
      <c r="K21" s="14">
        <v>0</v>
      </c>
      <c r="L21" s="14">
        <v>0</v>
      </c>
    </row>
    <row r="22" spans="2:12" ht="24" hidden="1">
      <c r="B22" s="50"/>
      <c r="C22" s="50"/>
      <c r="D22" s="3" t="s">
        <v>5</v>
      </c>
      <c r="E22" s="11" t="e">
        <f>#REF!+F22+G22+H22+I22+J22+K22</f>
        <v>#REF!</v>
      </c>
      <c r="F22" s="12"/>
      <c r="G22" s="12"/>
      <c r="H22" s="13"/>
      <c r="I22" s="14">
        <v>0</v>
      </c>
      <c r="J22" s="13">
        <v>0</v>
      </c>
      <c r="K22" s="14">
        <v>0</v>
      </c>
      <c r="L22" s="14">
        <v>0</v>
      </c>
    </row>
    <row r="23" spans="2:12" ht="12.75" hidden="1">
      <c r="B23" s="50"/>
      <c r="C23" s="50"/>
      <c r="D23" s="3" t="s">
        <v>8</v>
      </c>
      <c r="E23" s="11" t="e">
        <f>#REF!+F23+G23+H23+I23+J23+K23</f>
        <v>#REF!</v>
      </c>
      <c r="F23" s="12"/>
      <c r="G23" s="12"/>
      <c r="H23" s="13"/>
      <c r="I23" s="14">
        <v>0</v>
      </c>
      <c r="J23" s="13">
        <v>0</v>
      </c>
      <c r="K23" s="14">
        <v>0</v>
      </c>
      <c r="L23" s="14">
        <v>0</v>
      </c>
    </row>
    <row r="24" spans="2:12" ht="24" hidden="1">
      <c r="B24" s="50" t="s">
        <v>14</v>
      </c>
      <c r="C24" s="50"/>
      <c r="D24" s="3" t="s">
        <v>2</v>
      </c>
      <c r="E24" s="11" t="e">
        <f>#REF!+F24+G24+H24+I24+J24+K24</f>
        <v>#REF!</v>
      </c>
      <c r="F24" s="12"/>
      <c r="G24" s="12"/>
      <c r="H24" s="13"/>
      <c r="I24" s="14">
        <v>0</v>
      </c>
      <c r="J24" s="13">
        <v>0</v>
      </c>
      <c r="K24" s="14">
        <v>0</v>
      </c>
      <c r="L24" s="14">
        <v>0</v>
      </c>
    </row>
    <row r="25" spans="2:12" ht="24" hidden="1">
      <c r="B25" s="50"/>
      <c r="C25" s="50"/>
      <c r="D25" s="3" t="s">
        <v>5</v>
      </c>
      <c r="E25" s="11" t="e">
        <f>#REF!+F25+G25+H25+I25+J25+K25</f>
        <v>#REF!</v>
      </c>
      <c r="F25" s="12"/>
      <c r="G25" s="12"/>
      <c r="H25" s="13"/>
      <c r="I25" s="14">
        <v>0</v>
      </c>
      <c r="J25" s="13">
        <v>0</v>
      </c>
      <c r="K25" s="14">
        <v>0</v>
      </c>
      <c r="L25" s="14">
        <v>0</v>
      </c>
    </row>
    <row r="26" spans="2:12" ht="12.75" hidden="1">
      <c r="B26" s="50"/>
      <c r="C26" s="50"/>
      <c r="D26" s="3" t="s">
        <v>8</v>
      </c>
      <c r="E26" s="11" t="e">
        <f>#REF!+F26+G26+H26+I26+J26+K26</f>
        <v>#REF!</v>
      </c>
      <c r="F26" s="12"/>
      <c r="G26" s="12"/>
      <c r="H26" s="13"/>
      <c r="I26" s="14">
        <v>0</v>
      </c>
      <c r="J26" s="13">
        <v>0</v>
      </c>
      <c r="K26" s="14">
        <v>0</v>
      </c>
      <c r="L26" s="14">
        <v>0</v>
      </c>
    </row>
    <row r="27" spans="2:12" ht="0.75" customHeight="1" hidden="1" thickBot="1">
      <c r="B27" s="60" t="s">
        <v>15</v>
      </c>
      <c r="C27" s="60" t="s">
        <v>17</v>
      </c>
      <c r="D27" s="10" t="s">
        <v>2</v>
      </c>
      <c r="E27" s="11" t="e">
        <f>#REF!+F27+G27+H27+I27+J27+K27</f>
        <v>#REF!</v>
      </c>
      <c r="F27" s="15"/>
      <c r="G27" s="15"/>
      <c r="H27" s="16"/>
      <c r="I27" s="14">
        <v>0</v>
      </c>
      <c r="J27" s="13">
        <v>0</v>
      </c>
      <c r="K27" s="14">
        <v>0</v>
      </c>
      <c r="L27" s="14">
        <v>0</v>
      </c>
    </row>
    <row r="28" spans="2:12" ht="24" hidden="1">
      <c r="B28" s="60"/>
      <c r="C28" s="60"/>
      <c r="D28" s="10" t="s">
        <v>5</v>
      </c>
      <c r="E28" s="11" t="e">
        <f>#REF!+F28+G28+H28+I28+J28+K28</f>
        <v>#REF!</v>
      </c>
      <c r="F28" s="15"/>
      <c r="G28" s="15"/>
      <c r="H28" s="16"/>
      <c r="I28" s="14">
        <v>0</v>
      </c>
      <c r="J28" s="13">
        <v>0</v>
      </c>
      <c r="K28" s="14">
        <v>0</v>
      </c>
      <c r="L28" s="14">
        <v>0</v>
      </c>
    </row>
    <row r="29" spans="2:12" ht="12.75" hidden="1">
      <c r="B29" s="60"/>
      <c r="C29" s="60"/>
      <c r="D29" s="10" t="s">
        <v>8</v>
      </c>
      <c r="E29" s="11" t="e">
        <f>#REF!+F29+G29+H29+I29+J29+K29</f>
        <v>#REF!</v>
      </c>
      <c r="F29" s="15"/>
      <c r="G29" s="15"/>
      <c r="H29" s="16"/>
      <c r="I29" s="14">
        <v>0</v>
      </c>
      <c r="J29" s="13">
        <v>0</v>
      </c>
      <c r="K29" s="14">
        <v>0</v>
      </c>
      <c r="L29" s="14">
        <v>0</v>
      </c>
    </row>
    <row r="30" spans="2:12" ht="24" hidden="1">
      <c r="B30" s="50" t="s">
        <v>16</v>
      </c>
      <c r="C30" s="50"/>
      <c r="D30" s="3" t="s">
        <v>2</v>
      </c>
      <c r="E30" s="11" t="e">
        <f>#REF!+F30+G30+H30+I30+J30+K30</f>
        <v>#REF!</v>
      </c>
      <c r="F30" s="12"/>
      <c r="G30" s="12"/>
      <c r="H30" s="13"/>
      <c r="I30" s="14">
        <v>0</v>
      </c>
      <c r="J30" s="13">
        <v>0</v>
      </c>
      <c r="K30" s="14">
        <v>0</v>
      </c>
      <c r="L30" s="14">
        <v>0</v>
      </c>
    </row>
    <row r="31" spans="2:12" ht="24" hidden="1">
      <c r="B31" s="50"/>
      <c r="C31" s="50"/>
      <c r="D31" s="3" t="s">
        <v>5</v>
      </c>
      <c r="E31" s="11" t="e">
        <f>#REF!+F31+G31+H31+I31+J31+K31</f>
        <v>#REF!</v>
      </c>
      <c r="F31" s="12"/>
      <c r="G31" s="12"/>
      <c r="H31" s="13"/>
      <c r="I31" s="14">
        <v>0</v>
      </c>
      <c r="J31" s="13">
        <v>0</v>
      </c>
      <c r="K31" s="14">
        <v>0</v>
      </c>
      <c r="L31" s="14">
        <v>0</v>
      </c>
    </row>
    <row r="32" spans="2:12" ht="12.75" hidden="1">
      <c r="B32" s="50"/>
      <c r="C32" s="50"/>
      <c r="D32" s="3" t="s">
        <v>8</v>
      </c>
      <c r="E32" s="11" t="e">
        <f>#REF!+F32+G32+H32+I32+J32+K32</f>
        <v>#REF!</v>
      </c>
      <c r="F32" s="12"/>
      <c r="G32" s="12"/>
      <c r="H32" s="13"/>
      <c r="I32" s="14">
        <v>0</v>
      </c>
      <c r="J32" s="13">
        <v>0</v>
      </c>
      <c r="K32" s="14">
        <v>0</v>
      </c>
      <c r="L32" s="14">
        <v>0</v>
      </c>
    </row>
    <row r="33" spans="2:12" ht="0.75" customHeight="1" hidden="1" thickBot="1">
      <c r="B33" s="60" t="s">
        <v>18</v>
      </c>
      <c r="C33" s="60" t="s">
        <v>12</v>
      </c>
      <c r="D33" s="10" t="s">
        <v>2</v>
      </c>
      <c r="E33" s="11" t="e">
        <f>#REF!+F33+G33+H33+I33+J33+K33</f>
        <v>#REF!</v>
      </c>
      <c r="F33" s="15"/>
      <c r="G33" s="15"/>
      <c r="H33" s="16"/>
      <c r="I33" s="14">
        <v>0</v>
      </c>
      <c r="J33" s="13">
        <v>0</v>
      </c>
      <c r="K33" s="14">
        <v>0</v>
      </c>
      <c r="L33" s="14">
        <v>0</v>
      </c>
    </row>
    <row r="34" spans="2:12" ht="24" hidden="1">
      <c r="B34" s="60"/>
      <c r="C34" s="60"/>
      <c r="D34" s="10" t="s">
        <v>5</v>
      </c>
      <c r="E34" s="11" t="e">
        <f>#REF!+F34+G34+H34+I34+J34+K34</f>
        <v>#REF!</v>
      </c>
      <c r="F34" s="15"/>
      <c r="G34" s="15"/>
      <c r="H34" s="16"/>
      <c r="I34" s="14">
        <v>0</v>
      </c>
      <c r="J34" s="13">
        <v>0</v>
      </c>
      <c r="K34" s="14">
        <v>0</v>
      </c>
      <c r="L34" s="14">
        <v>0</v>
      </c>
    </row>
    <row r="35" spans="2:12" ht="12.75" hidden="1">
      <c r="B35" s="60"/>
      <c r="C35" s="60"/>
      <c r="D35" s="10" t="s">
        <v>8</v>
      </c>
      <c r="E35" s="11" t="e">
        <f>#REF!+F35+G35+H35+I35+J35+K35</f>
        <v>#REF!</v>
      </c>
      <c r="F35" s="15"/>
      <c r="G35" s="15"/>
      <c r="H35" s="16"/>
      <c r="I35" s="14">
        <v>0</v>
      </c>
      <c r="J35" s="13">
        <v>0</v>
      </c>
      <c r="K35" s="14">
        <v>0</v>
      </c>
      <c r="L35" s="14">
        <v>0</v>
      </c>
    </row>
    <row r="36" spans="2:12" ht="24" hidden="1">
      <c r="B36" s="50" t="s">
        <v>19</v>
      </c>
      <c r="C36" s="50"/>
      <c r="D36" s="3" t="s">
        <v>2</v>
      </c>
      <c r="E36" s="11" t="e">
        <f>#REF!+F36+G36+H36+I36+J36+K36</f>
        <v>#REF!</v>
      </c>
      <c r="F36" s="12"/>
      <c r="G36" s="12"/>
      <c r="H36" s="13"/>
      <c r="I36" s="14">
        <v>0</v>
      </c>
      <c r="J36" s="13">
        <v>0</v>
      </c>
      <c r="K36" s="14">
        <v>0</v>
      </c>
      <c r="L36" s="14">
        <v>0</v>
      </c>
    </row>
    <row r="37" spans="2:12" ht="24" hidden="1">
      <c r="B37" s="50"/>
      <c r="C37" s="50"/>
      <c r="D37" s="3" t="s">
        <v>5</v>
      </c>
      <c r="E37" s="11" t="e">
        <f>#REF!+F37+G37+H37+I37+J37+K37</f>
        <v>#REF!</v>
      </c>
      <c r="F37" s="12"/>
      <c r="G37" s="12"/>
      <c r="H37" s="13"/>
      <c r="I37" s="14">
        <v>0</v>
      </c>
      <c r="J37" s="13">
        <v>0</v>
      </c>
      <c r="K37" s="14">
        <v>0</v>
      </c>
      <c r="L37" s="14">
        <v>0</v>
      </c>
    </row>
    <row r="38" spans="2:12" ht="12.75" hidden="1">
      <c r="B38" s="50"/>
      <c r="C38" s="50"/>
      <c r="D38" s="3" t="s">
        <v>8</v>
      </c>
      <c r="E38" s="11" t="e">
        <f>#REF!+F38+G38+H38+I38+J38+K38</f>
        <v>#REF!</v>
      </c>
      <c r="F38" s="12"/>
      <c r="G38" s="12"/>
      <c r="H38" s="13"/>
      <c r="I38" s="14">
        <v>0</v>
      </c>
      <c r="J38" s="13">
        <v>0</v>
      </c>
      <c r="K38" s="14">
        <v>0</v>
      </c>
      <c r="L38" s="14">
        <v>0</v>
      </c>
    </row>
    <row r="39" spans="2:12" ht="24" hidden="1">
      <c r="B39" s="50" t="s">
        <v>20</v>
      </c>
      <c r="C39" s="50"/>
      <c r="D39" s="3" t="s">
        <v>2</v>
      </c>
      <c r="E39" s="11" t="e">
        <f>#REF!+F39+G39+H39+I39+J39+K39</f>
        <v>#REF!</v>
      </c>
      <c r="F39" s="12"/>
      <c r="G39" s="12"/>
      <c r="H39" s="13"/>
      <c r="I39" s="14">
        <v>0</v>
      </c>
      <c r="J39" s="13">
        <v>0</v>
      </c>
      <c r="K39" s="14">
        <v>0</v>
      </c>
      <c r="L39" s="14">
        <v>0</v>
      </c>
    </row>
    <row r="40" spans="2:12" ht="24" hidden="1">
      <c r="B40" s="50"/>
      <c r="C40" s="50"/>
      <c r="D40" s="3" t="s">
        <v>5</v>
      </c>
      <c r="E40" s="11" t="e">
        <f>#REF!+F40+G40+H40+I40+J40+K40</f>
        <v>#REF!</v>
      </c>
      <c r="F40" s="12"/>
      <c r="G40" s="12"/>
      <c r="H40" s="13"/>
      <c r="I40" s="14">
        <v>0</v>
      </c>
      <c r="J40" s="13">
        <v>0</v>
      </c>
      <c r="K40" s="14">
        <v>0</v>
      </c>
      <c r="L40" s="14">
        <v>0</v>
      </c>
    </row>
    <row r="41" spans="2:12" ht="12.75" hidden="1">
      <c r="B41" s="50"/>
      <c r="C41" s="50"/>
      <c r="D41" s="3" t="s">
        <v>8</v>
      </c>
      <c r="E41" s="11" t="e">
        <f>#REF!+F41+G41+H41+I41+J41+K41</f>
        <v>#REF!</v>
      </c>
      <c r="F41" s="12"/>
      <c r="G41" s="12"/>
      <c r="H41" s="13"/>
      <c r="I41" s="14">
        <v>0</v>
      </c>
      <c r="J41" s="13">
        <v>0</v>
      </c>
      <c r="K41" s="14">
        <v>0</v>
      </c>
      <c r="L41" s="14">
        <v>0</v>
      </c>
    </row>
    <row r="42" spans="2:12" ht="24" hidden="1">
      <c r="B42" s="50" t="s">
        <v>21</v>
      </c>
      <c r="C42" s="50"/>
      <c r="D42" s="3" t="s">
        <v>2</v>
      </c>
      <c r="E42" s="11" t="e">
        <f>#REF!+F42+G42+H42+I42+J42+K42</f>
        <v>#REF!</v>
      </c>
      <c r="F42" s="12"/>
      <c r="G42" s="12"/>
      <c r="H42" s="13"/>
      <c r="I42" s="14">
        <v>0</v>
      </c>
      <c r="J42" s="13">
        <v>0</v>
      </c>
      <c r="K42" s="14">
        <v>0</v>
      </c>
      <c r="L42" s="14">
        <v>0</v>
      </c>
    </row>
    <row r="43" spans="2:12" ht="24" hidden="1">
      <c r="B43" s="50"/>
      <c r="C43" s="50"/>
      <c r="D43" s="3" t="s">
        <v>5</v>
      </c>
      <c r="E43" s="11" t="e">
        <f>#REF!+F43+G43+H43+I43+J43+K43</f>
        <v>#REF!</v>
      </c>
      <c r="F43" s="12"/>
      <c r="G43" s="12"/>
      <c r="H43" s="13"/>
      <c r="I43" s="14">
        <v>0</v>
      </c>
      <c r="J43" s="13">
        <v>0</v>
      </c>
      <c r="K43" s="14">
        <v>0</v>
      </c>
      <c r="L43" s="14">
        <v>0</v>
      </c>
    </row>
    <row r="44" spans="2:12" ht="12.75" hidden="1">
      <c r="B44" s="50"/>
      <c r="C44" s="50"/>
      <c r="D44" s="3" t="s">
        <v>8</v>
      </c>
      <c r="E44" s="11" t="e">
        <f>#REF!+F44+G44+H44+I44+J44+K44</f>
        <v>#REF!</v>
      </c>
      <c r="F44" s="12"/>
      <c r="G44" s="12"/>
      <c r="H44" s="13"/>
      <c r="I44" s="14">
        <v>0</v>
      </c>
      <c r="J44" s="13">
        <v>0</v>
      </c>
      <c r="K44" s="14">
        <v>0</v>
      </c>
      <c r="L44" s="14">
        <v>0</v>
      </c>
    </row>
    <row r="45" spans="2:12" ht="24" hidden="1">
      <c r="B45" s="50" t="s">
        <v>22</v>
      </c>
      <c r="C45" s="50"/>
      <c r="D45" s="3" t="s">
        <v>2</v>
      </c>
      <c r="E45" s="11" t="e">
        <f>#REF!+F45+G45+H45+I45+J45+K45</f>
        <v>#REF!</v>
      </c>
      <c r="F45" s="12"/>
      <c r="G45" s="12"/>
      <c r="H45" s="13"/>
      <c r="I45" s="14">
        <v>0</v>
      </c>
      <c r="J45" s="13">
        <v>0</v>
      </c>
      <c r="K45" s="14">
        <v>0</v>
      </c>
      <c r="L45" s="14">
        <v>0</v>
      </c>
    </row>
    <row r="46" spans="2:12" ht="24" hidden="1">
      <c r="B46" s="50"/>
      <c r="C46" s="50"/>
      <c r="D46" s="3" t="s">
        <v>5</v>
      </c>
      <c r="E46" s="11" t="e">
        <f>#REF!+F46+G46+H46+I46+J46+K46</f>
        <v>#REF!</v>
      </c>
      <c r="F46" s="12"/>
      <c r="G46" s="12"/>
      <c r="H46" s="13"/>
      <c r="I46" s="14">
        <v>0</v>
      </c>
      <c r="J46" s="13">
        <v>0</v>
      </c>
      <c r="K46" s="14">
        <v>0</v>
      </c>
      <c r="L46" s="14">
        <v>0</v>
      </c>
    </row>
    <row r="47" spans="2:12" ht="12.75" hidden="1">
      <c r="B47" s="50"/>
      <c r="C47" s="50"/>
      <c r="D47" s="3" t="s">
        <v>8</v>
      </c>
      <c r="E47" s="11" t="e">
        <f>#REF!+F47+G47+H47+I47+J47+K47</f>
        <v>#REF!</v>
      </c>
      <c r="F47" s="12"/>
      <c r="G47" s="12"/>
      <c r="H47" s="13"/>
      <c r="I47" s="14">
        <v>0</v>
      </c>
      <c r="J47" s="13">
        <v>0</v>
      </c>
      <c r="K47" s="14">
        <v>0</v>
      </c>
      <c r="L47" s="14">
        <v>0</v>
      </c>
    </row>
    <row r="48" spans="2:12" ht="24" hidden="1">
      <c r="B48" s="50" t="s">
        <v>23</v>
      </c>
      <c r="C48" s="50"/>
      <c r="D48" s="3" t="s">
        <v>2</v>
      </c>
      <c r="E48" s="11" t="e">
        <f>#REF!+F48+G48+H48+I48+J48+K48</f>
        <v>#REF!</v>
      </c>
      <c r="F48" s="12"/>
      <c r="G48" s="12"/>
      <c r="H48" s="13"/>
      <c r="I48" s="14">
        <v>0</v>
      </c>
      <c r="J48" s="13">
        <v>0</v>
      </c>
      <c r="K48" s="14">
        <v>0</v>
      </c>
      <c r="L48" s="14">
        <v>0</v>
      </c>
    </row>
    <row r="49" spans="2:12" ht="24" hidden="1">
      <c r="B49" s="50"/>
      <c r="C49" s="50"/>
      <c r="D49" s="3" t="s">
        <v>5</v>
      </c>
      <c r="E49" s="11" t="e">
        <f>#REF!+F49+G49+H49+I49+J49+K49</f>
        <v>#REF!</v>
      </c>
      <c r="F49" s="12"/>
      <c r="G49" s="12"/>
      <c r="H49" s="13"/>
      <c r="I49" s="14">
        <v>0</v>
      </c>
      <c r="J49" s="13">
        <v>0</v>
      </c>
      <c r="K49" s="14">
        <v>0</v>
      </c>
      <c r="L49" s="14">
        <v>0</v>
      </c>
    </row>
    <row r="50" spans="2:12" ht="12.75" hidden="1">
      <c r="B50" s="50"/>
      <c r="C50" s="50"/>
      <c r="D50" s="3" t="s">
        <v>8</v>
      </c>
      <c r="E50" s="11" t="e">
        <f>#REF!+F50+G50+H50+I50+J50+K50</f>
        <v>#REF!</v>
      </c>
      <c r="F50" s="12"/>
      <c r="G50" s="12"/>
      <c r="H50" s="13"/>
      <c r="I50" s="14">
        <v>0</v>
      </c>
      <c r="J50" s="13">
        <v>0</v>
      </c>
      <c r="K50" s="14">
        <v>0</v>
      </c>
      <c r="L50" s="14">
        <v>0</v>
      </c>
    </row>
    <row r="51" spans="2:12" ht="12.75" customHeight="1" hidden="1" thickBot="1">
      <c r="B51" s="60" t="s">
        <v>24</v>
      </c>
      <c r="C51" s="60" t="s">
        <v>25</v>
      </c>
      <c r="D51" s="10" t="s">
        <v>2</v>
      </c>
      <c r="E51" s="11" t="e">
        <f>#REF!+F51+G51+H51+I51+J51+K51</f>
        <v>#REF!</v>
      </c>
      <c r="F51" s="15"/>
      <c r="G51" s="15"/>
      <c r="H51" s="16"/>
      <c r="I51" s="14">
        <v>0</v>
      </c>
      <c r="J51" s="13">
        <v>0</v>
      </c>
      <c r="K51" s="14">
        <v>0</v>
      </c>
      <c r="L51" s="14">
        <v>0</v>
      </c>
    </row>
    <row r="52" spans="2:12" ht="24" hidden="1">
      <c r="B52" s="60"/>
      <c r="C52" s="60"/>
      <c r="D52" s="10" t="s">
        <v>5</v>
      </c>
      <c r="E52" s="11" t="e">
        <f>#REF!+F52+G52+H52+I52+J52+K52</f>
        <v>#REF!</v>
      </c>
      <c r="F52" s="15"/>
      <c r="G52" s="15"/>
      <c r="H52" s="16"/>
      <c r="I52" s="14">
        <v>0</v>
      </c>
      <c r="J52" s="13">
        <v>0</v>
      </c>
      <c r="K52" s="14">
        <v>0</v>
      </c>
      <c r="L52" s="14">
        <v>0</v>
      </c>
    </row>
    <row r="53" spans="2:12" ht="12.75" hidden="1">
      <c r="B53" s="60"/>
      <c r="C53" s="60"/>
      <c r="D53" s="10" t="s">
        <v>8</v>
      </c>
      <c r="E53" s="11" t="e">
        <f>#REF!+F53+G53+H53+I53+J53+K53</f>
        <v>#REF!</v>
      </c>
      <c r="F53" s="15"/>
      <c r="G53" s="15"/>
      <c r="H53" s="16"/>
      <c r="I53" s="14">
        <v>0</v>
      </c>
      <c r="J53" s="13">
        <v>0</v>
      </c>
      <c r="K53" s="14">
        <v>0</v>
      </c>
      <c r="L53" s="14">
        <v>0</v>
      </c>
    </row>
    <row r="54" spans="2:12" ht="24" hidden="1">
      <c r="B54" s="50" t="s">
        <v>26</v>
      </c>
      <c r="C54" s="50"/>
      <c r="D54" s="3" t="s">
        <v>2</v>
      </c>
      <c r="E54" s="11" t="e">
        <f>#REF!+F54+G54+H54+I54+J54+K54</f>
        <v>#REF!</v>
      </c>
      <c r="F54" s="12"/>
      <c r="G54" s="12"/>
      <c r="H54" s="13"/>
      <c r="I54" s="14">
        <v>0</v>
      </c>
      <c r="J54" s="13">
        <v>0</v>
      </c>
      <c r="K54" s="14">
        <v>0</v>
      </c>
      <c r="L54" s="14">
        <v>0</v>
      </c>
    </row>
    <row r="55" spans="2:12" ht="24" hidden="1">
      <c r="B55" s="50"/>
      <c r="C55" s="50"/>
      <c r="D55" s="3" t="s">
        <v>5</v>
      </c>
      <c r="E55" s="11" t="e">
        <f>#REF!+F55+G55+H55+I55+J55+K55</f>
        <v>#REF!</v>
      </c>
      <c r="F55" s="12"/>
      <c r="G55" s="12"/>
      <c r="H55" s="13"/>
      <c r="I55" s="14">
        <v>0</v>
      </c>
      <c r="J55" s="13">
        <v>0</v>
      </c>
      <c r="K55" s="14">
        <v>0</v>
      </c>
      <c r="L55" s="14">
        <v>0</v>
      </c>
    </row>
    <row r="56" spans="2:12" ht="12.75" hidden="1">
      <c r="B56" s="50"/>
      <c r="C56" s="50"/>
      <c r="D56" s="3" t="s">
        <v>8</v>
      </c>
      <c r="E56" s="11" t="e">
        <f>#REF!+F56+G56+H56+I56+J56+K56</f>
        <v>#REF!</v>
      </c>
      <c r="F56" s="12"/>
      <c r="G56" s="12"/>
      <c r="H56" s="13"/>
      <c r="I56" s="14">
        <v>0</v>
      </c>
      <c r="J56" s="13">
        <v>0</v>
      </c>
      <c r="K56" s="14">
        <v>0</v>
      </c>
      <c r="L56" s="14">
        <v>0</v>
      </c>
    </row>
    <row r="57" spans="2:12" ht="24" hidden="1">
      <c r="B57" s="50" t="s">
        <v>27</v>
      </c>
      <c r="C57" s="50"/>
      <c r="D57" s="3" t="s">
        <v>2</v>
      </c>
      <c r="E57" s="11" t="e">
        <f>#REF!+F57+G57+H57+I57+J57+K57</f>
        <v>#REF!</v>
      </c>
      <c r="F57" s="12"/>
      <c r="G57" s="12"/>
      <c r="H57" s="13"/>
      <c r="I57" s="14">
        <v>0</v>
      </c>
      <c r="J57" s="13">
        <v>0</v>
      </c>
      <c r="K57" s="14">
        <v>0</v>
      </c>
      <c r="L57" s="14">
        <v>0</v>
      </c>
    </row>
    <row r="58" spans="2:12" ht="24" hidden="1">
      <c r="B58" s="50"/>
      <c r="C58" s="50"/>
      <c r="D58" s="3" t="s">
        <v>5</v>
      </c>
      <c r="E58" s="11" t="e">
        <f>#REF!+F58+G58+H58+I58+J58+K58</f>
        <v>#REF!</v>
      </c>
      <c r="F58" s="12"/>
      <c r="G58" s="12"/>
      <c r="H58" s="13"/>
      <c r="I58" s="14">
        <v>0</v>
      </c>
      <c r="J58" s="13">
        <v>0</v>
      </c>
      <c r="K58" s="14">
        <v>0</v>
      </c>
      <c r="L58" s="14">
        <v>0</v>
      </c>
    </row>
    <row r="59" spans="2:12" ht="12.75" hidden="1">
      <c r="B59" s="50"/>
      <c r="C59" s="50"/>
      <c r="D59" s="3" t="s">
        <v>8</v>
      </c>
      <c r="E59" s="11" t="e">
        <f>#REF!+F59+G59+H59+I59+J59+K59</f>
        <v>#REF!</v>
      </c>
      <c r="F59" s="12"/>
      <c r="G59" s="12"/>
      <c r="H59" s="13"/>
      <c r="I59" s="14">
        <v>0</v>
      </c>
      <c r="J59" s="13">
        <v>0</v>
      </c>
      <c r="K59" s="14">
        <v>0</v>
      </c>
      <c r="L59" s="14">
        <v>0</v>
      </c>
    </row>
    <row r="60" spans="2:12" ht="24" hidden="1">
      <c r="B60" s="50" t="s">
        <v>28</v>
      </c>
      <c r="C60" s="50"/>
      <c r="D60" s="3" t="s">
        <v>2</v>
      </c>
      <c r="E60" s="11" t="e">
        <f>#REF!+F60+G60+H60+I60+J60+K60</f>
        <v>#REF!</v>
      </c>
      <c r="F60" s="12"/>
      <c r="G60" s="12"/>
      <c r="H60" s="13"/>
      <c r="I60" s="14">
        <v>0</v>
      </c>
      <c r="J60" s="13">
        <v>0</v>
      </c>
      <c r="K60" s="14">
        <v>0</v>
      </c>
      <c r="L60" s="14">
        <v>0</v>
      </c>
    </row>
    <row r="61" spans="2:12" ht="24" hidden="1">
      <c r="B61" s="50"/>
      <c r="C61" s="50"/>
      <c r="D61" s="3" t="s">
        <v>5</v>
      </c>
      <c r="E61" s="11" t="e">
        <f>#REF!+F61+G61+H61+I61+J61+K61</f>
        <v>#REF!</v>
      </c>
      <c r="F61" s="12"/>
      <c r="G61" s="12"/>
      <c r="H61" s="13"/>
      <c r="I61" s="14">
        <v>0</v>
      </c>
      <c r="J61" s="13">
        <v>0</v>
      </c>
      <c r="K61" s="14">
        <v>0</v>
      </c>
      <c r="L61" s="14">
        <v>0</v>
      </c>
    </row>
    <row r="62" spans="2:12" ht="12.75" hidden="1">
      <c r="B62" s="50"/>
      <c r="C62" s="50"/>
      <c r="D62" s="3" t="s">
        <v>8</v>
      </c>
      <c r="E62" s="11" t="e">
        <f>#REF!+F62+G62+H62+I62+J62+K62</f>
        <v>#REF!</v>
      </c>
      <c r="F62" s="12"/>
      <c r="G62" s="12"/>
      <c r="H62" s="13"/>
      <c r="I62" s="14">
        <v>0</v>
      </c>
      <c r="J62" s="13">
        <v>0</v>
      </c>
      <c r="K62" s="14">
        <v>0</v>
      </c>
      <c r="L62" s="14">
        <v>0</v>
      </c>
    </row>
    <row r="63" spans="2:12" ht="24" hidden="1">
      <c r="B63" s="50" t="s">
        <v>29</v>
      </c>
      <c r="C63" s="50"/>
      <c r="D63" s="3" t="s">
        <v>2</v>
      </c>
      <c r="E63" s="11" t="e">
        <f>#REF!+F63+G63+H63+I63+J63+K63</f>
        <v>#REF!</v>
      </c>
      <c r="F63" s="12"/>
      <c r="G63" s="12"/>
      <c r="H63" s="13"/>
      <c r="I63" s="14">
        <v>0</v>
      </c>
      <c r="J63" s="13">
        <v>0</v>
      </c>
      <c r="K63" s="14">
        <v>0</v>
      </c>
      <c r="L63" s="14">
        <v>0</v>
      </c>
    </row>
    <row r="64" spans="2:12" ht="24" hidden="1">
      <c r="B64" s="50"/>
      <c r="C64" s="50"/>
      <c r="D64" s="3" t="s">
        <v>5</v>
      </c>
      <c r="E64" s="11" t="e">
        <f>#REF!+F64+G64+H64+I64+J64+K64</f>
        <v>#REF!</v>
      </c>
      <c r="F64" s="12"/>
      <c r="G64" s="12"/>
      <c r="H64" s="13"/>
      <c r="I64" s="14">
        <v>0</v>
      </c>
      <c r="J64" s="13">
        <v>0</v>
      </c>
      <c r="K64" s="14">
        <v>0</v>
      </c>
      <c r="L64" s="14">
        <v>0</v>
      </c>
    </row>
    <row r="65" spans="2:12" ht="12.75" hidden="1">
      <c r="B65" s="50"/>
      <c r="C65" s="50"/>
      <c r="D65" s="3" t="s">
        <v>8</v>
      </c>
      <c r="E65" s="11" t="e">
        <f>#REF!+F65+G65+H65+I65+J65+K65</f>
        <v>#REF!</v>
      </c>
      <c r="F65" s="12"/>
      <c r="G65" s="12"/>
      <c r="H65" s="13"/>
      <c r="I65" s="14">
        <v>0</v>
      </c>
      <c r="J65" s="13">
        <v>0</v>
      </c>
      <c r="K65" s="14">
        <v>0</v>
      </c>
      <c r="L65" s="14">
        <v>0</v>
      </c>
    </row>
    <row r="66" spans="2:12" ht="24" hidden="1">
      <c r="B66" s="50" t="s">
        <v>30</v>
      </c>
      <c r="C66" s="50"/>
      <c r="D66" s="3" t="s">
        <v>2</v>
      </c>
      <c r="E66" s="11" t="e">
        <f>#REF!+F66+G66+H66+I66+J66+K66</f>
        <v>#REF!</v>
      </c>
      <c r="F66" s="12"/>
      <c r="G66" s="12"/>
      <c r="H66" s="13"/>
      <c r="I66" s="14">
        <v>0</v>
      </c>
      <c r="J66" s="13">
        <v>0</v>
      </c>
      <c r="K66" s="14">
        <v>0</v>
      </c>
      <c r="L66" s="14">
        <v>0</v>
      </c>
    </row>
    <row r="67" spans="2:12" ht="24" hidden="1">
      <c r="B67" s="50"/>
      <c r="C67" s="50"/>
      <c r="D67" s="3" t="s">
        <v>5</v>
      </c>
      <c r="E67" s="11" t="e">
        <f>#REF!+F67+G67+H67+I67+J67+K67</f>
        <v>#REF!</v>
      </c>
      <c r="F67" s="12"/>
      <c r="G67" s="12"/>
      <c r="H67" s="13"/>
      <c r="I67" s="14">
        <v>0</v>
      </c>
      <c r="J67" s="13">
        <v>0</v>
      </c>
      <c r="K67" s="14">
        <v>0</v>
      </c>
      <c r="L67" s="14">
        <v>0</v>
      </c>
    </row>
    <row r="68" spans="2:12" ht="12.75" hidden="1">
      <c r="B68" s="50"/>
      <c r="C68" s="50"/>
      <c r="D68" s="3" t="s">
        <v>8</v>
      </c>
      <c r="E68" s="11" t="e">
        <f>#REF!+F68+G68+H68+I68+J68+K68</f>
        <v>#REF!</v>
      </c>
      <c r="F68" s="12"/>
      <c r="G68" s="12"/>
      <c r="H68" s="13"/>
      <c r="I68" s="14">
        <v>0</v>
      </c>
      <c r="J68" s="13">
        <v>0</v>
      </c>
      <c r="K68" s="14">
        <v>0</v>
      </c>
      <c r="L68" s="14">
        <v>0</v>
      </c>
    </row>
    <row r="69" spans="2:12" ht="24" hidden="1">
      <c r="B69" s="50" t="s">
        <v>31</v>
      </c>
      <c r="C69" s="50"/>
      <c r="D69" s="3" t="s">
        <v>2</v>
      </c>
      <c r="E69" s="11" t="e">
        <f>#REF!+F69+G69+H69+I69+J69+K69</f>
        <v>#REF!</v>
      </c>
      <c r="F69" s="12"/>
      <c r="G69" s="12"/>
      <c r="H69" s="13"/>
      <c r="I69" s="14">
        <v>0</v>
      </c>
      <c r="J69" s="13">
        <v>0</v>
      </c>
      <c r="K69" s="14">
        <v>0</v>
      </c>
      <c r="L69" s="14">
        <v>0</v>
      </c>
    </row>
    <row r="70" spans="2:12" ht="24" hidden="1">
      <c r="B70" s="50"/>
      <c r="C70" s="50"/>
      <c r="D70" s="3" t="s">
        <v>5</v>
      </c>
      <c r="E70" s="11" t="e">
        <f>#REF!+F70+G70+H70+I70+J70+K70</f>
        <v>#REF!</v>
      </c>
      <c r="F70" s="12"/>
      <c r="G70" s="12"/>
      <c r="H70" s="13"/>
      <c r="I70" s="14">
        <v>0</v>
      </c>
      <c r="J70" s="13">
        <v>0</v>
      </c>
      <c r="K70" s="14">
        <v>0</v>
      </c>
      <c r="L70" s="14">
        <v>0</v>
      </c>
    </row>
    <row r="71" spans="2:12" ht="12.75" hidden="1">
      <c r="B71" s="50"/>
      <c r="C71" s="50"/>
      <c r="D71" s="3" t="s">
        <v>8</v>
      </c>
      <c r="E71" s="11" t="e">
        <f>#REF!+F71+G71+H71+I71+J71+K71</f>
        <v>#REF!</v>
      </c>
      <c r="F71" s="12"/>
      <c r="G71" s="12"/>
      <c r="H71" s="13"/>
      <c r="I71" s="14">
        <v>0</v>
      </c>
      <c r="J71" s="13">
        <v>0</v>
      </c>
      <c r="K71" s="14">
        <v>0</v>
      </c>
      <c r="L71" s="14">
        <v>0</v>
      </c>
    </row>
    <row r="72" spans="2:12" ht="3" customHeight="1" hidden="1" thickBot="1">
      <c r="B72" s="60" t="s">
        <v>32</v>
      </c>
      <c r="C72" s="60" t="s">
        <v>36</v>
      </c>
      <c r="D72" s="10" t="s">
        <v>2</v>
      </c>
      <c r="E72" s="11" t="e">
        <f>#REF!+F72+G72+H72+I72+J72+K72</f>
        <v>#REF!</v>
      </c>
      <c r="F72" s="15"/>
      <c r="G72" s="15"/>
      <c r="H72" s="16"/>
      <c r="I72" s="14">
        <v>0</v>
      </c>
      <c r="J72" s="13">
        <v>0</v>
      </c>
      <c r="K72" s="14">
        <v>0</v>
      </c>
      <c r="L72" s="14">
        <v>0</v>
      </c>
    </row>
    <row r="73" spans="2:12" ht="24" hidden="1">
      <c r="B73" s="60"/>
      <c r="C73" s="60"/>
      <c r="D73" s="10" t="s">
        <v>5</v>
      </c>
      <c r="E73" s="11" t="e">
        <f>#REF!+F73+G73+H73+I73+J73+K73</f>
        <v>#REF!</v>
      </c>
      <c r="F73" s="15"/>
      <c r="G73" s="15"/>
      <c r="H73" s="16"/>
      <c r="I73" s="14">
        <v>0</v>
      </c>
      <c r="J73" s="13">
        <v>0</v>
      </c>
      <c r="K73" s="14">
        <v>0</v>
      </c>
      <c r="L73" s="14">
        <v>0</v>
      </c>
    </row>
    <row r="74" spans="2:12" ht="12.75" hidden="1">
      <c r="B74" s="60"/>
      <c r="C74" s="60"/>
      <c r="D74" s="10" t="s">
        <v>8</v>
      </c>
      <c r="E74" s="11" t="e">
        <f>#REF!+F74+G74+H74+I74+J74+K74</f>
        <v>#REF!</v>
      </c>
      <c r="F74" s="15"/>
      <c r="G74" s="15"/>
      <c r="H74" s="16"/>
      <c r="I74" s="14">
        <v>0</v>
      </c>
      <c r="J74" s="13">
        <v>0</v>
      </c>
      <c r="K74" s="14">
        <v>0</v>
      </c>
      <c r="L74" s="14">
        <v>0</v>
      </c>
    </row>
    <row r="75" spans="2:12" ht="24" hidden="1">
      <c r="B75" s="50" t="s">
        <v>33</v>
      </c>
      <c r="C75" s="50"/>
      <c r="D75" s="3" t="s">
        <v>2</v>
      </c>
      <c r="E75" s="11" t="e">
        <f>#REF!+F75+G75+H75+I75+J75+K75</f>
        <v>#REF!</v>
      </c>
      <c r="F75" s="12"/>
      <c r="G75" s="12"/>
      <c r="H75" s="13"/>
      <c r="I75" s="14">
        <v>0</v>
      </c>
      <c r="J75" s="13">
        <v>0</v>
      </c>
      <c r="K75" s="14">
        <v>0</v>
      </c>
      <c r="L75" s="14">
        <v>0</v>
      </c>
    </row>
    <row r="76" spans="2:12" ht="24" hidden="1">
      <c r="B76" s="50"/>
      <c r="C76" s="50"/>
      <c r="D76" s="3" t="s">
        <v>5</v>
      </c>
      <c r="E76" s="11" t="e">
        <f>#REF!+F76+G76+H76+I76+J76+K76</f>
        <v>#REF!</v>
      </c>
      <c r="F76" s="12"/>
      <c r="G76" s="12"/>
      <c r="H76" s="13"/>
      <c r="I76" s="14">
        <v>0</v>
      </c>
      <c r="J76" s="13">
        <v>0</v>
      </c>
      <c r="K76" s="14">
        <v>0</v>
      </c>
      <c r="L76" s="14">
        <v>0</v>
      </c>
    </row>
    <row r="77" spans="2:12" ht="12.75" hidden="1">
      <c r="B77" s="50"/>
      <c r="C77" s="50"/>
      <c r="D77" s="3" t="s">
        <v>8</v>
      </c>
      <c r="E77" s="11" t="e">
        <f>#REF!+F77+G77+H77+I77+J77+K77</f>
        <v>#REF!</v>
      </c>
      <c r="F77" s="12"/>
      <c r="G77" s="12"/>
      <c r="H77" s="13"/>
      <c r="I77" s="14">
        <v>0</v>
      </c>
      <c r="J77" s="13">
        <v>0</v>
      </c>
      <c r="K77" s="14">
        <v>0</v>
      </c>
      <c r="L77" s="14">
        <v>0</v>
      </c>
    </row>
    <row r="78" spans="2:12" ht="0.75" customHeight="1">
      <c r="B78" s="60" t="s">
        <v>35</v>
      </c>
      <c r="C78" s="60" t="s">
        <v>12</v>
      </c>
      <c r="D78" s="3" t="s">
        <v>2</v>
      </c>
      <c r="E78" s="11" t="e">
        <f>#REF!+F78+G78+H78+I78+J78+K78</f>
        <v>#REF!</v>
      </c>
      <c r="F78" s="15"/>
      <c r="G78" s="15"/>
      <c r="H78" s="16"/>
      <c r="I78" s="14">
        <v>0</v>
      </c>
      <c r="J78" s="13">
        <v>0</v>
      </c>
      <c r="K78" s="14">
        <v>0</v>
      </c>
      <c r="L78" s="14">
        <v>0</v>
      </c>
    </row>
    <row r="79" spans="2:12" ht="24" hidden="1">
      <c r="B79" s="60"/>
      <c r="C79" s="60"/>
      <c r="D79" s="3" t="s">
        <v>5</v>
      </c>
      <c r="E79" s="11" t="e">
        <f>#REF!+F79+G79+H79+I79+J79+K79</f>
        <v>#REF!</v>
      </c>
      <c r="F79" s="15"/>
      <c r="G79" s="15"/>
      <c r="H79" s="16"/>
      <c r="I79" s="14">
        <v>0</v>
      </c>
      <c r="J79" s="13">
        <v>0</v>
      </c>
      <c r="K79" s="14">
        <v>0</v>
      </c>
      <c r="L79" s="14">
        <v>0</v>
      </c>
    </row>
    <row r="80" spans="2:12" ht="12.75" hidden="1">
      <c r="B80" s="60"/>
      <c r="C80" s="60"/>
      <c r="D80" s="3" t="s">
        <v>8</v>
      </c>
      <c r="E80" s="11" t="e">
        <f>#REF!+F80+G80+H80+I80+J80+K80</f>
        <v>#REF!</v>
      </c>
      <c r="F80" s="15"/>
      <c r="G80" s="15"/>
      <c r="H80" s="16"/>
      <c r="I80" s="14">
        <v>0</v>
      </c>
      <c r="J80" s="13">
        <v>0</v>
      </c>
      <c r="K80" s="14">
        <v>0</v>
      </c>
      <c r="L80" s="14">
        <v>0</v>
      </c>
    </row>
    <row r="81" spans="2:12" ht="0.75" customHeight="1" hidden="1" thickBot="1">
      <c r="B81" s="50" t="s">
        <v>48</v>
      </c>
      <c r="C81" s="60"/>
      <c r="D81" s="3" t="s">
        <v>2</v>
      </c>
      <c r="E81" s="11" t="e">
        <f>#REF!+F81+G81+H81+I81+J81+K81</f>
        <v>#REF!</v>
      </c>
      <c r="F81" s="15"/>
      <c r="G81" s="15"/>
      <c r="H81" s="16"/>
      <c r="I81" s="14">
        <v>0</v>
      </c>
      <c r="J81" s="13">
        <v>0</v>
      </c>
      <c r="K81" s="14">
        <v>0</v>
      </c>
      <c r="L81" s="14">
        <v>0</v>
      </c>
    </row>
    <row r="82" spans="2:12" ht="24" hidden="1">
      <c r="B82" s="50"/>
      <c r="C82" s="60"/>
      <c r="D82" s="3" t="s">
        <v>5</v>
      </c>
      <c r="E82" s="11" t="e">
        <f>#REF!+F82+G82+H82+I82+J82+K82</f>
        <v>#REF!</v>
      </c>
      <c r="F82" s="15"/>
      <c r="G82" s="15"/>
      <c r="H82" s="16"/>
      <c r="I82" s="14">
        <v>0</v>
      </c>
      <c r="J82" s="13">
        <v>0</v>
      </c>
      <c r="K82" s="14">
        <v>0</v>
      </c>
      <c r="L82" s="14">
        <v>0</v>
      </c>
    </row>
    <row r="83" spans="2:12" ht="12.75" hidden="1">
      <c r="B83" s="50"/>
      <c r="C83" s="60"/>
      <c r="D83" s="3" t="s">
        <v>8</v>
      </c>
      <c r="E83" s="11" t="e">
        <f>#REF!+F83+G83+H83+I83+J83+K83</f>
        <v>#REF!</v>
      </c>
      <c r="F83" s="15"/>
      <c r="G83" s="15"/>
      <c r="H83" s="16"/>
      <c r="I83" s="14">
        <v>0</v>
      </c>
      <c r="J83" s="13">
        <v>0</v>
      </c>
      <c r="K83" s="14">
        <v>0</v>
      </c>
      <c r="L83" s="14">
        <v>0</v>
      </c>
    </row>
    <row r="84" spans="2:12" ht="24" hidden="1">
      <c r="B84" s="50" t="s">
        <v>37</v>
      </c>
      <c r="C84" s="50"/>
      <c r="D84" s="3" t="s">
        <v>2</v>
      </c>
      <c r="E84" s="11" t="e">
        <f>#REF!+F84+G84+H84+I84+J84+K84</f>
        <v>#REF!</v>
      </c>
      <c r="F84" s="12"/>
      <c r="G84" s="12"/>
      <c r="H84" s="13"/>
      <c r="I84" s="14">
        <v>0</v>
      </c>
      <c r="J84" s="13">
        <v>0</v>
      </c>
      <c r="K84" s="14">
        <v>0</v>
      </c>
      <c r="L84" s="14">
        <v>0</v>
      </c>
    </row>
    <row r="85" spans="2:12" ht="24" hidden="1">
      <c r="B85" s="50"/>
      <c r="C85" s="50"/>
      <c r="D85" s="3" t="s">
        <v>5</v>
      </c>
      <c r="E85" s="11" t="e">
        <f>#REF!+F85+G85+H85+I85+J85+K85</f>
        <v>#REF!</v>
      </c>
      <c r="F85" s="12"/>
      <c r="G85" s="12"/>
      <c r="H85" s="13"/>
      <c r="I85" s="14">
        <v>0</v>
      </c>
      <c r="J85" s="13">
        <v>0</v>
      </c>
      <c r="K85" s="14">
        <v>0</v>
      </c>
      <c r="L85" s="14">
        <v>0</v>
      </c>
    </row>
    <row r="86" spans="2:12" ht="12.75" hidden="1">
      <c r="B86" s="50"/>
      <c r="C86" s="50"/>
      <c r="D86" s="3" t="s">
        <v>8</v>
      </c>
      <c r="E86" s="11" t="e">
        <f>#REF!+F86+G86+H86+I86+J86+K86</f>
        <v>#REF!</v>
      </c>
      <c r="F86" s="12"/>
      <c r="G86" s="12"/>
      <c r="H86" s="13"/>
      <c r="I86" s="14">
        <v>0</v>
      </c>
      <c r="J86" s="13">
        <v>0</v>
      </c>
      <c r="K86" s="14">
        <v>0</v>
      </c>
      <c r="L86" s="14">
        <v>0</v>
      </c>
    </row>
    <row r="87" spans="2:12" ht="24" hidden="1">
      <c r="B87" s="50" t="s">
        <v>38</v>
      </c>
      <c r="C87" s="50"/>
      <c r="D87" s="3" t="s">
        <v>2</v>
      </c>
      <c r="E87" s="11" t="e">
        <f>#REF!+F87+G87+H87+I87+J87+K87</f>
        <v>#REF!</v>
      </c>
      <c r="F87" s="12"/>
      <c r="G87" s="12"/>
      <c r="H87" s="13"/>
      <c r="I87" s="14">
        <v>0</v>
      </c>
      <c r="J87" s="13">
        <v>0</v>
      </c>
      <c r="K87" s="14">
        <v>0</v>
      </c>
      <c r="L87" s="14">
        <v>0</v>
      </c>
    </row>
    <row r="88" spans="2:12" ht="24" hidden="1">
      <c r="B88" s="50"/>
      <c r="C88" s="50"/>
      <c r="D88" s="3" t="s">
        <v>5</v>
      </c>
      <c r="E88" s="11" t="e">
        <f>#REF!+F88+G88+H88+I88+J88+K88</f>
        <v>#REF!</v>
      </c>
      <c r="F88" s="12"/>
      <c r="G88" s="12"/>
      <c r="H88" s="13"/>
      <c r="I88" s="14">
        <v>0</v>
      </c>
      <c r="J88" s="13">
        <v>0</v>
      </c>
      <c r="K88" s="14">
        <v>0</v>
      </c>
      <c r="L88" s="14">
        <v>0</v>
      </c>
    </row>
    <row r="89" spans="2:12" ht="12.75" hidden="1">
      <c r="B89" s="50"/>
      <c r="C89" s="50"/>
      <c r="D89" s="3" t="s">
        <v>8</v>
      </c>
      <c r="E89" s="11" t="e">
        <f>#REF!+F89+G89+H89+I89+J89+K89</f>
        <v>#REF!</v>
      </c>
      <c r="F89" s="12"/>
      <c r="G89" s="12"/>
      <c r="H89" s="13"/>
      <c r="I89" s="14">
        <v>0</v>
      </c>
      <c r="J89" s="13">
        <v>0</v>
      </c>
      <c r="K89" s="14">
        <v>0</v>
      </c>
      <c r="L89" s="14">
        <v>0</v>
      </c>
    </row>
    <row r="90" spans="2:12" ht="9.75" customHeight="1" hidden="1" thickBot="1">
      <c r="B90" s="50" t="s">
        <v>39</v>
      </c>
      <c r="C90" s="50"/>
      <c r="D90" s="3" t="s">
        <v>2</v>
      </c>
      <c r="E90" s="11" t="e">
        <f>#REF!+F90+G90+H90+I90+J90+K90</f>
        <v>#REF!</v>
      </c>
      <c r="F90" s="12"/>
      <c r="G90" s="12"/>
      <c r="H90" s="13"/>
      <c r="I90" s="14">
        <v>0</v>
      </c>
      <c r="J90" s="13">
        <v>0</v>
      </c>
      <c r="K90" s="14">
        <v>0</v>
      </c>
      <c r="L90" s="14">
        <v>0</v>
      </c>
    </row>
    <row r="91" spans="2:12" ht="24" hidden="1">
      <c r="B91" s="50"/>
      <c r="C91" s="50"/>
      <c r="D91" s="3" t="s">
        <v>5</v>
      </c>
      <c r="E91" s="11" t="e">
        <f>#REF!+F91+G91+H91+I91+J91+K91</f>
        <v>#REF!</v>
      </c>
      <c r="F91" s="12"/>
      <c r="G91" s="12"/>
      <c r="H91" s="13"/>
      <c r="I91" s="14">
        <v>0</v>
      </c>
      <c r="J91" s="13">
        <v>0</v>
      </c>
      <c r="K91" s="14">
        <v>0</v>
      </c>
      <c r="L91" s="14">
        <v>0</v>
      </c>
    </row>
    <row r="92" spans="2:12" ht="12.75" hidden="1">
      <c r="B92" s="50"/>
      <c r="C92" s="50"/>
      <c r="D92" s="3" t="s">
        <v>8</v>
      </c>
      <c r="E92" s="11" t="e">
        <f>#REF!+F92+G92+H92+I92+J92+K92</f>
        <v>#REF!</v>
      </c>
      <c r="F92" s="12"/>
      <c r="G92" s="12"/>
      <c r="H92" s="13"/>
      <c r="I92" s="14">
        <v>0</v>
      </c>
      <c r="J92" s="13">
        <v>0</v>
      </c>
      <c r="K92" s="14">
        <v>0</v>
      </c>
      <c r="L92" s="14">
        <v>0</v>
      </c>
    </row>
    <row r="93" spans="2:12" ht="24" hidden="1">
      <c r="B93" s="50" t="s">
        <v>40</v>
      </c>
      <c r="C93" s="50"/>
      <c r="D93" s="3" t="s">
        <v>2</v>
      </c>
      <c r="E93" s="11" t="e">
        <f>#REF!+F93+G93+H93+I93+J93+K93</f>
        <v>#REF!</v>
      </c>
      <c r="F93" s="12"/>
      <c r="G93" s="12"/>
      <c r="H93" s="13"/>
      <c r="I93" s="14">
        <v>0</v>
      </c>
      <c r="J93" s="13">
        <v>0</v>
      </c>
      <c r="K93" s="14">
        <v>0</v>
      </c>
      <c r="L93" s="14">
        <v>0</v>
      </c>
    </row>
    <row r="94" spans="2:12" ht="24" hidden="1">
      <c r="B94" s="50"/>
      <c r="C94" s="50"/>
      <c r="D94" s="3" t="s">
        <v>5</v>
      </c>
      <c r="E94" s="11" t="e">
        <f>#REF!+F94+G94+H94+I94+J94+K94</f>
        <v>#REF!</v>
      </c>
      <c r="F94" s="12"/>
      <c r="G94" s="12"/>
      <c r="H94" s="13"/>
      <c r="I94" s="14">
        <v>0</v>
      </c>
      <c r="J94" s="13">
        <v>0</v>
      </c>
      <c r="K94" s="14">
        <v>0</v>
      </c>
      <c r="L94" s="14">
        <v>0</v>
      </c>
    </row>
    <row r="95" spans="2:12" ht="12.75" hidden="1">
      <c r="B95" s="50"/>
      <c r="C95" s="50"/>
      <c r="D95" s="3" t="s">
        <v>8</v>
      </c>
      <c r="E95" s="11" t="e">
        <f>#REF!+F95+G95+H95+I95+J95+K95</f>
        <v>#REF!</v>
      </c>
      <c r="F95" s="12"/>
      <c r="G95" s="12"/>
      <c r="H95" s="13"/>
      <c r="I95" s="14">
        <v>0</v>
      </c>
      <c r="J95" s="13">
        <v>0</v>
      </c>
      <c r="K95" s="14">
        <v>0</v>
      </c>
      <c r="L95" s="14">
        <v>0</v>
      </c>
    </row>
    <row r="96" spans="2:12" ht="24" hidden="1">
      <c r="B96" s="50" t="s">
        <v>41</v>
      </c>
      <c r="C96" s="50"/>
      <c r="D96" s="3" t="s">
        <v>2</v>
      </c>
      <c r="E96" s="11" t="e">
        <f>#REF!+F96+G96+H96+I96+J96+K96</f>
        <v>#REF!</v>
      </c>
      <c r="F96" s="12"/>
      <c r="G96" s="12"/>
      <c r="H96" s="13"/>
      <c r="I96" s="14">
        <v>0</v>
      </c>
      <c r="J96" s="13">
        <v>0</v>
      </c>
      <c r="K96" s="14">
        <v>0</v>
      </c>
      <c r="L96" s="14">
        <v>0</v>
      </c>
    </row>
    <row r="97" spans="2:12" ht="24" hidden="1">
      <c r="B97" s="50"/>
      <c r="C97" s="50"/>
      <c r="D97" s="3" t="s">
        <v>5</v>
      </c>
      <c r="E97" s="11" t="e">
        <f>#REF!+F97+G97+H97+I97+J97+K97</f>
        <v>#REF!</v>
      </c>
      <c r="F97" s="12"/>
      <c r="G97" s="12"/>
      <c r="H97" s="13"/>
      <c r="I97" s="14">
        <v>0</v>
      </c>
      <c r="J97" s="13">
        <v>0</v>
      </c>
      <c r="K97" s="14">
        <v>0</v>
      </c>
      <c r="L97" s="14">
        <v>0</v>
      </c>
    </row>
    <row r="98" spans="2:12" ht="12.75" hidden="1">
      <c r="B98" s="50"/>
      <c r="C98" s="50"/>
      <c r="D98" s="3" t="s">
        <v>8</v>
      </c>
      <c r="E98" s="11" t="e">
        <f>#REF!+F98+G98+H98+I98+J98+K98</f>
        <v>#REF!</v>
      </c>
      <c r="F98" s="12"/>
      <c r="G98" s="12"/>
      <c r="H98" s="13"/>
      <c r="I98" s="14">
        <v>0</v>
      </c>
      <c r="J98" s="13">
        <v>0</v>
      </c>
      <c r="K98" s="14">
        <v>0</v>
      </c>
      <c r="L98" s="14">
        <v>0</v>
      </c>
    </row>
    <row r="99" spans="2:12" ht="24" hidden="1">
      <c r="B99" s="50" t="s">
        <v>42</v>
      </c>
      <c r="C99" s="50"/>
      <c r="D99" s="3" t="s">
        <v>2</v>
      </c>
      <c r="E99" s="11" t="e">
        <f>#REF!+F99+G99+H99+I99+J99+K99</f>
        <v>#REF!</v>
      </c>
      <c r="F99" s="12"/>
      <c r="G99" s="12"/>
      <c r="H99" s="13"/>
      <c r="I99" s="14">
        <v>0</v>
      </c>
      <c r="J99" s="13">
        <v>0</v>
      </c>
      <c r="K99" s="14">
        <v>0</v>
      </c>
      <c r="L99" s="14">
        <v>0</v>
      </c>
    </row>
    <row r="100" spans="2:12" ht="24" hidden="1">
      <c r="B100" s="50"/>
      <c r="C100" s="50"/>
      <c r="D100" s="3" t="s">
        <v>5</v>
      </c>
      <c r="E100" s="11" t="e">
        <f>#REF!+F100+G100+H100+I100+J100+K100</f>
        <v>#REF!</v>
      </c>
      <c r="F100" s="12"/>
      <c r="G100" s="12"/>
      <c r="H100" s="13"/>
      <c r="I100" s="14">
        <v>0</v>
      </c>
      <c r="J100" s="13">
        <v>0</v>
      </c>
      <c r="K100" s="14">
        <v>0</v>
      </c>
      <c r="L100" s="14">
        <v>0</v>
      </c>
    </row>
    <row r="101" spans="2:12" ht="12.75" hidden="1">
      <c r="B101" s="50"/>
      <c r="C101" s="50"/>
      <c r="D101" s="3" t="s">
        <v>8</v>
      </c>
      <c r="E101" s="11" t="e">
        <f>#REF!+F101+G101+H101+I101+J101+K101</f>
        <v>#REF!</v>
      </c>
      <c r="F101" s="12"/>
      <c r="G101" s="12"/>
      <c r="H101" s="13"/>
      <c r="I101" s="14">
        <v>0</v>
      </c>
      <c r="J101" s="13">
        <v>0</v>
      </c>
      <c r="K101" s="14">
        <v>0</v>
      </c>
      <c r="L101" s="14">
        <v>0</v>
      </c>
    </row>
    <row r="102" spans="2:12" ht="24" hidden="1">
      <c r="B102" s="50" t="s">
        <v>43</v>
      </c>
      <c r="C102" s="50"/>
      <c r="D102" s="3" t="s">
        <v>2</v>
      </c>
      <c r="E102" s="11" t="e">
        <f>#REF!+F102+G102+H102+I102+J102+K102</f>
        <v>#REF!</v>
      </c>
      <c r="F102" s="12"/>
      <c r="G102" s="12"/>
      <c r="H102" s="13"/>
      <c r="I102" s="14">
        <v>0</v>
      </c>
      <c r="J102" s="13">
        <v>0</v>
      </c>
      <c r="K102" s="14">
        <v>0</v>
      </c>
      <c r="L102" s="14">
        <v>0</v>
      </c>
    </row>
    <row r="103" spans="2:12" ht="24" hidden="1">
      <c r="B103" s="50"/>
      <c r="C103" s="50"/>
      <c r="D103" s="3" t="s">
        <v>5</v>
      </c>
      <c r="E103" s="11" t="e">
        <f>#REF!+F103+G103+H103+I103+J103+K103</f>
        <v>#REF!</v>
      </c>
      <c r="F103" s="12"/>
      <c r="G103" s="12"/>
      <c r="H103" s="13"/>
      <c r="I103" s="14">
        <v>0</v>
      </c>
      <c r="J103" s="13">
        <v>0</v>
      </c>
      <c r="K103" s="14">
        <v>0</v>
      </c>
      <c r="L103" s="14">
        <v>0</v>
      </c>
    </row>
    <row r="104" spans="2:12" ht="10.5" customHeight="1" hidden="1" thickBot="1">
      <c r="B104" s="50"/>
      <c r="C104" s="50"/>
      <c r="D104" s="3" t="s">
        <v>8</v>
      </c>
      <c r="E104" s="11" t="e">
        <f>#REF!+F104+G104+H104+I104+J104+K104</f>
        <v>#REF!</v>
      </c>
      <c r="F104" s="12"/>
      <c r="G104" s="12"/>
      <c r="H104" s="13"/>
      <c r="I104" s="14">
        <v>0</v>
      </c>
      <c r="J104" s="13">
        <v>0</v>
      </c>
      <c r="K104" s="14">
        <v>0</v>
      </c>
      <c r="L104" s="14">
        <v>0</v>
      </c>
    </row>
    <row r="105" spans="2:12" ht="9" customHeight="1" hidden="1" thickBot="1">
      <c r="B105" s="50" t="s">
        <v>44</v>
      </c>
      <c r="C105" s="50"/>
      <c r="D105" s="3" t="s">
        <v>2</v>
      </c>
      <c r="E105" s="11" t="e">
        <f>#REF!+F105+G105+H105+I105+J105+K105</f>
        <v>#REF!</v>
      </c>
      <c r="F105" s="12"/>
      <c r="G105" s="12"/>
      <c r="H105" s="13"/>
      <c r="I105" s="14">
        <v>0</v>
      </c>
      <c r="J105" s="13">
        <v>0</v>
      </c>
      <c r="K105" s="14">
        <v>0</v>
      </c>
      <c r="L105" s="14">
        <v>0</v>
      </c>
    </row>
    <row r="106" spans="2:12" ht="24" hidden="1">
      <c r="B106" s="50"/>
      <c r="C106" s="50"/>
      <c r="D106" s="3" t="s">
        <v>5</v>
      </c>
      <c r="E106" s="11" t="e">
        <f>#REF!+F106+G106+H106+I106+J106+K106</f>
        <v>#REF!</v>
      </c>
      <c r="F106" s="12"/>
      <c r="G106" s="12"/>
      <c r="H106" s="13"/>
      <c r="I106" s="14">
        <v>0</v>
      </c>
      <c r="J106" s="13">
        <v>0</v>
      </c>
      <c r="K106" s="14">
        <v>0</v>
      </c>
      <c r="L106" s="14">
        <v>0</v>
      </c>
    </row>
    <row r="107" spans="2:12" ht="12.75" hidden="1">
      <c r="B107" s="50"/>
      <c r="C107" s="50"/>
      <c r="D107" s="3" t="s">
        <v>8</v>
      </c>
      <c r="E107" s="11" t="e">
        <f>#REF!+F107+G107+H107+I107+J107+K107</f>
        <v>#REF!</v>
      </c>
      <c r="F107" s="12"/>
      <c r="G107" s="12"/>
      <c r="H107" s="13"/>
      <c r="I107" s="14">
        <v>0</v>
      </c>
      <c r="J107" s="13">
        <v>0</v>
      </c>
      <c r="K107" s="14">
        <v>0</v>
      </c>
      <c r="L107" s="14">
        <v>0</v>
      </c>
    </row>
    <row r="108" spans="2:12" ht="24" hidden="1">
      <c r="B108" s="50" t="s">
        <v>45</v>
      </c>
      <c r="C108" s="50"/>
      <c r="D108" s="3" t="s">
        <v>2</v>
      </c>
      <c r="E108" s="11" t="e">
        <f>#REF!+F108+G108+H108+I108+J108+K108</f>
        <v>#REF!</v>
      </c>
      <c r="F108" s="12"/>
      <c r="G108" s="12"/>
      <c r="H108" s="13"/>
      <c r="I108" s="14">
        <v>0</v>
      </c>
      <c r="J108" s="13">
        <v>0</v>
      </c>
      <c r="K108" s="14">
        <v>0</v>
      </c>
      <c r="L108" s="14">
        <v>0</v>
      </c>
    </row>
    <row r="109" spans="2:12" ht="24" hidden="1">
      <c r="B109" s="50"/>
      <c r="C109" s="50"/>
      <c r="D109" s="3" t="s">
        <v>5</v>
      </c>
      <c r="E109" s="11" t="e">
        <f>#REF!+F109+G109+H109+I109+J109+K109</f>
        <v>#REF!</v>
      </c>
      <c r="F109" s="12"/>
      <c r="G109" s="12"/>
      <c r="H109" s="13"/>
      <c r="I109" s="14">
        <v>0</v>
      </c>
      <c r="J109" s="13">
        <v>0</v>
      </c>
      <c r="K109" s="14">
        <v>0</v>
      </c>
      <c r="L109" s="14">
        <v>0</v>
      </c>
    </row>
    <row r="110" spans="2:12" ht="12.75" hidden="1">
      <c r="B110" s="50"/>
      <c r="C110" s="50"/>
      <c r="D110" s="3" t="s">
        <v>8</v>
      </c>
      <c r="E110" s="11" t="e">
        <f>#REF!+F110+G110+H110+I110+J110+K110</f>
        <v>#REF!</v>
      </c>
      <c r="F110" s="12"/>
      <c r="G110" s="12"/>
      <c r="H110" s="13"/>
      <c r="I110" s="14">
        <v>0</v>
      </c>
      <c r="J110" s="13">
        <v>0</v>
      </c>
      <c r="K110" s="14">
        <v>0</v>
      </c>
      <c r="L110" s="14">
        <v>0</v>
      </c>
    </row>
    <row r="111" spans="2:12" ht="24" hidden="1">
      <c r="B111" s="50" t="s">
        <v>46</v>
      </c>
      <c r="C111" s="50"/>
      <c r="D111" s="3" t="s">
        <v>2</v>
      </c>
      <c r="E111" s="11" t="e">
        <f>#REF!+F111+G111+H111+I111+J111+K111</f>
        <v>#REF!</v>
      </c>
      <c r="F111" s="12"/>
      <c r="G111" s="12"/>
      <c r="H111" s="13"/>
      <c r="I111" s="14">
        <v>0</v>
      </c>
      <c r="J111" s="13">
        <v>0</v>
      </c>
      <c r="K111" s="14">
        <v>0</v>
      </c>
      <c r="L111" s="14">
        <v>0</v>
      </c>
    </row>
    <row r="112" spans="2:12" ht="24" hidden="1">
      <c r="B112" s="50"/>
      <c r="C112" s="50"/>
      <c r="D112" s="3" t="s">
        <v>5</v>
      </c>
      <c r="E112" s="11" t="e">
        <f>#REF!+F112+G112+H112+I112+J112+K112</f>
        <v>#REF!</v>
      </c>
      <c r="F112" s="12"/>
      <c r="G112" s="12"/>
      <c r="H112" s="13"/>
      <c r="I112" s="14">
        <v>0</v>
      </c>
      <c r="J112" s="13">
        <v>0</v>
      </c>
      <c r="K112" s="14">
        <v>0</v>
      </c>
      <c r="L112" s="14">
        <v>0</v>
      </c>
    </row>
    <row r="113" spans="2:12" ht="12.75" hidden="1">
      <c r="B113" s="50"/>
      <c r="C113" s="50"/>
      <c r="D113" s="3" t="s">
        <v>8</v>
      </c>
      <c r="E113" s="11" t="e">
        <f>#REF!+F113+G113+H113+I113+J113+K113</f>
        <v>#REF!</v>
      </c>
      <c r="F113" s="12"/>
      <c r="G113" s="12"/>
      <c r="H113" s="13"/>
      <c r="I113" s="14">
        <v>0</v>
      </c>
      <c r="J113" s="13">
        <v>0</v>
      </c>
      <c r="K113" s="14">
        <v>0</v>
      </c>
      <c r="L113" s="14">
        <v>0</v>
      </c>
    </row>
    <row r="114" spans="2:12" ht="24" hidden="1">
      <c r="B114" s="50" t="s">
        <v>47</v>
      </c>
      <c r="C114" s="50"/>
      <c r="D114" s="3" t="s">
        <v>2</v>
      </c>
      <c r="E114" s="11" t="e">
        <f>#REF!+F114+G114+H114+I114+J114+K114</f>
        <v>#REF!</v>
      </c>
      <c r="F114" s="12"/>
      <c r="G114" s="12"/>
      <c r="H114" s="13"/>
      <c r="I114" s="14">
        <v>0</v>
      </c>
      <c r="J114" s="13">
        <v>0</v>
      </c>
      <c r="K114" s="14">
        <v>0</v>
      </c>
      <c r="L114" s="14">
        <v>0</v>
      </c>
    </row>
    <row r="115" spans="2:12" ht="24" hidden="1">
      <c r="B115" s="50"/>
      <c r="C115" s="50"/>
      <c r="D115" s="3" t="s">
        <v>5</v>
      </c>
      <c r="E115" s="11" t="e">
        <f>#REF!+F115+G115+H115+I115+J115+K115</f>
        <v>#REF!</v>
      </c>
      <c r="F115" s="12"/>
      <c r="G115" s="12"/>
      <c r="H115" s="13"/>
      <c r="I115" s="14">
        <v>0</v>
      </c>
      <c r="J115" s="13">
        <v>0</v>
      </c>
      <c r="K115" s="14">
        <v>0</v>
      </c>
      <c r="L115" s="14">
        <v>0</v>
      </c>
    </row>
    <row r="116" spans="2:12" ht="12.75" hidden="1">
      <c r="B116" s="50"/>
      <c r="C116" s="50"/>
      <c r="D116" s="3" t="s">
        <v>8</v>
      </c>
      <c r="E116" s="11" t="e">
        <f>#REF!+F116+G116+H116+I116+J116+K116</f>
        <v>#REF!</v>
      </c>
      <c r="F116" s="12"/>
      <c r="G116" s="12"/>
      <c r="H116" s="13"/>
      <c r="I116" s="14">
        <v>0</v>
      </c>
      <c r="J116" s="13">
        <v>0</v>
      </c>
      <c r="K116" s="14">
        <v>0</v>
      </c>
      <c r="L116" s="14">
        <v>0</v>
      </c>
    </row>
    <row r="117" spans="2:12" ht="3" customHeight="1" hidden="1" thickBot="1">
      <c r="B117" s="60" t="s">
        <v>49</v>
      </c>
      <c r="C117" s="60" t="s">
        <v>25</v>
      </c>
      <c r="D117" s="10" t="s">
        <v>2</v>
      </c>
      <c r="E117" s="11" t="e">
        <f>#REF!+F117+G117+H117+I117+J117+K117</f>
        <v>#REF!</v>
      </c>
      <c r="F117" s="15"/>
      <c r="G117" s="15"/>
      <c r="H117" s="16"/>
      <c r="I117" s="14">
        <v>0</v>
      </c>
      <c r="J117" s="13">
        <v>0</v>
      </c>
      <c r="K117" s="14">
        <v>0</v>
      </c>
      <c r="L117" s="14">
        <v>0</v>
      </c>
    </row>
    <row r="118" spans="2:12" ht="24" hidden="1">
      <c r="B118" s="60"/>
      <c r="C118" s="60"/>
      <c r="D118" s="10" t="s">
        <v>5</v>
      </c>
      <c r="E118" s="11" t="e">
        <f>#REF!+F118+G118+H118+I118+J118+K118</f>
        <v>#REF!</v>
      </c>
      <c r="F118" s="15"/>
      <c r="G118" s="15"/>
      <c r="H118" s="16"/>
      <c r="I118" s="14">
        <v>0</v>
      </c>
      <c r="J118" s="13">
        <v>0</v>
      </c>
      <c r="K118" s="14">
        <v>0</v>
      </c>
      <c r="L118" s="14">
        <v>0</v>
      </c>
    </row>
    <row r="119" spans="2:12" ht="12.75" hidden="1">
      <c r="B119" s="60"/>
      <c r="C119" s="60"/>
      <c r="D119" s="10" t="s">
        <v>8</v>
      </c>
      <c r="E119" s="11" t="e">
        <f>#REF!+F119+G119+H119+I119+J119+K119</f>
        <v>#REF!</v>
      </c>
      <c r="F119" s="15"/>
      <c r="G119" s="15"/>
      <c r="H119" s="16"/>
      <c r="I119" s="14">
        <v>0</v>
      </c>
      <c r="J119" s="13">
        <v>0</v>
      </c>
      <c r="K119" s="14">
        <v>0</v>
      </c>
      <c r="L119" s="14">
        <v>0</v>
      </c>
    </row>
    <row r="120" spans="2:12" ht="24" hidden="1">
      <c r="B120" s="50" t="s">
        <v>50</v>
      </c>
      <c r="C120" s="60"/>
      <c r="D120" s="3" t="s">
        <v>2</v>
      </c>
      <c r="E120" s="11" t="e">
        <f>#REF!+F120+G120+H120+I120+J120+K120</f>
        <v>#REF!</v>
      </c>
      <c r="F120" s="12"/>
      <c r="G120" s="12"/>
      <c r="H120" s="13"/>
      <c r="I120" s="14">
        <v>0</v>
      </c>
      <c r="J120" s="13">
        <v>0</v>
      </c>
      <c r="K120" s="14">
        <v>0</v>
      </c>
      <c r="L120" s="14">
        <v>0</v>
      </c>
    </row>
    <row r="121" spans="2:12" ht="24" hidden="1">
      <c r="B121" s="50"/>
      <c r="C121" s="60"/>
      <c r="D121" s="3" t="s">
        <v>5</v>
      </c>
      <c r="E121" s="11" t="e">
        <f>#REF!+F121+G121+H121+I121+J121+K121</f>
        <v>#REF!</v>
      </c>
      <c r="F121" s="12"/>
      <c r="G121" s="12"/>
      <c r="H121" s="13"/>
      <c r="I121" s="14">
        <v>0</v>
      </c>
      <c r="J121" s="13">
        <v>0</v>
      </c>
      <c r="K121" s="14">
        <v>0</v>
      </c>
      <c r="L121" s="14">
        <v>0</v>
      </c>
    </row>
    <row r="122" spans="2:12" ht="12.75" hidden="1">
      <c r="B122" s="50"/>
      <c r="C122" s="60"/>
      <c r="D122" s="3" t="s">
        <v>8</v>
      </c>
      <c r="E122" s="11" t="e">
        <f>#REF!+F122+G122+H122+I122+J122+K122</f>
        <v>#REF!</v>
      </c>
      <c r="F122" s="12"/>
      <c r="G122" s="12"/>
      <c r="H122" s="13"/>
      <c r="I122" s="14">
        <v>0</v>
      </c>
      <c r="J122" s="13">
        <v>0</v>
      </c>
      <c r="K122" s="14">
        <v>0</v>
      </c>
      <c r="L122" s="14">
        <v>0</v>
      </c>
    </row>
    <row r="123" spans="2:12" ht="24">
      <c r="B123" s="70" t="s">
        <v>153</v>
      </c>
      <c r="C123" s="60" t="s">
        <v>9</v>
      </c>
      <c r="D123" s="3" t="s">
        <v>58</v>
      </c>
      <c r="E123" s="17">
        <f>F123+G123+H123+I123+J123+K123+L123</f>
        <v>717298721.9300001</v>
      </c>
      <c r="F123" s="15">
        <f>F135+F136+F146+F148+F154+F167+F170+F172+F173+F174+F175+F176+F177+F178+F180+F181+F182+F186+F192</f>
        <v>61307496</v>
      </c>
      <c r="G123" s="15">
        <f>G137+G148+G154+G170+G172+G173+G174+G175+G181+G186+G192+G180+G135+G136+G167</f>
        <v>233574801.05</v>
      </c>
      <c r="H123" s="16">
        <f>H148+H172+H173+H174+H175+H181+H186+H154+H170+H176+H177+H178+H182+H180+H196+H191</f>
        <v>68527595.21</v>
      </c>
      <c r="I123" s="18">
        <f>I135+I148+I154+I167+I170+I172+I173+I174+I175+I176+I177+I178+I180+I181+I182+I186+I191+I192+I196+I197+I204</f>
        <v>84810153.74</v>
      </c>
      <c r="J123" s="16">
        <f>J135+J148+J154+J167+J170+J172+J173+J174+J175+J176+J177+J178+J180+J181+J182+J186+J191+J192+J196+J204</f>
        <v>78480149.29</v>
      </c>
      <c r="K123" s="18">
        <f>K135+K148+K154+K167+K170+K172+K173+K174+K175+K176+K177+K178+K180+K181+K182+K186+K191+K192+K196</f>
        <v>115785707.58</v>
      </c>
      <c r="L123" s="18">
        <f>L135+L148+L154+L167+L170+L172+L173+L174+L175+L176+L177+L178+L180+L181+L182+L186+L191+L192+L196</f>
        <v>74812819.06</v>
      </c>
    </row>
    <row r="124" spans="2:12" ht="24">
      <c r="B124" s="71"/>
      <c r="C124" s="60"/>
      <c r="D124" s="3" t="s">
        <v>2</v>
      </c>
      <c r="E124" s="17">
        <f>F124+G124+H124+I124+J124+K124+L124</f>
        <v>983624716.25</v>
      </c>
      <c r="F124" s="18">
        <f>F127+F128+F129+F131+F132+F134+F136+F137+F138+F139+F140+F141+F142+F143+F144+F145+F146+F147+F149+F150+F151+F152+F153+F155+F156+F157+F158+F159+F160+F161+F162+F163+F164+F165+F166+F168+F169+F171+F179+F187+F188+F189+F190+F193+F194+F195+F198+F199+F203</f>
        <v>107720974.47</v>
      </c>
      <c r="G124" s="18">
        <f>G127+G128+G129+G131+G132+G134+G136+G137+G138+G139+G140+G141+G142+G143+G144+G145+G146+G147+G149+G150+G151+G152+G153+G155+G156+G157+G158+G159+G160+G161+G162+G163+G164+G165+G166+G168+G169+G171+G179+G187+G188+G189+G190+G193+G194+G195+G198+G199+G203</f>
        <v>133438319.80000001</v>
      </c>
      <c r="H124" s="16">
        <f>H127+H128+H129+H131+H132+H134+H136+H137+H138+H139+H140+H141+H142+H143+H144+H145+H146+H147+H149+H150+H151+H152+H153+H155+H156+H157+H158+H159+H160+H161+H162+H163+H164+H165+H166+H168+H169+H171+H179+H187+H188+H189+H190+H193+H194+H195+H198+H199+H203</f>
        <v>143233102.93</v>
      </c>
      <c r="I124" s="18">
        <f>I127+I128+I129+I131+I132+I134+I136+I137+I138+I139+I140+I141+I142+I143+I144+I145+I146+I147+I149+I150+I151+I152+I153+I155+I156+I157+I158+I159+I160+I161+I162+I163+I164+I165+I166+I168+I169+I171+I179+I187+I188+I189+I190+I193+I194+I195+I198+I199+I203+I183+I184+I185</f>
        <v>146390478.25</v>
      </c>
      <c r="J124" s="16">
        <f>J127+J128+J129+J131+J132+J134+J136+J137+J138+J139+J140+J141+J142+J143+J144+J145+J146+J147+J149+J150+J151+J152+J153+J155+J156+J157+J158+J159+J160+J161+J162+J163+J164+J165+J166+J168+J169+J171+J179+J187+J188+J189+J190+J193+J194+J195+J198+J199+J203+J202+J201+J200+J133+J205+J207+J206</f>
        <v>156263943.39000002</v>
      </c>
      <c r="K124" s="18">
        <f>K127+K128+K129+K131+K132+K134+K136+K137+K138+K139+K140+K141+K142+K143+K144+K145+K146+K147+K149+K150+K151+K152+K153+K155+K156+K157+K158+K159+K160+K161+K162+K163+K164+K165+K166+K168+K169+K171+K179+K187+K188+K189+K190+K193+K194+K195+K198+K199+K203+K202+K201+K200+K133+K205+K207+K206</f>
        <v>149057315.94</v>
      </c>
      <c r="L124" s="18">
        <f>L127+L128+L129+L130+L131+L132+L134+L136+L137+L138+L139+L140+L141+L142+L143+L144+L145+L146+L147+L149+L150+L151+L152+L153+L155+L156+L157+L158+L159+L160+L161+L162+L163+L164+L165+L166+L168+L169+L171+L179+L187+L188+L189+L190+L193+L194+L195+L198+L199+L203+L202+L201+L200+L133+L205+L207+L206</f>
        <v>147520581.47</v>
      </c>
    </row>
    <row r="125" spans="2:12" ht="24">
      <c r="B125" s="71"/>
      <c r="C125" s="60"/>
      <c r="D125" s="3" t="s">
        <v>73</v>
      </c>
      <c r="E125" s="17">
        <f>F125+G125+H125+I125+J125+K125+L125</f>
        <v>0</v>
      </c>
      <c r="F125" s="15">
        <v>0</v>
      </c>
      <c r="G125" s="15">
        <v>0</v>
      </c>
      <c r="H125" s="16">
        <v>0</v>
      </c>
      <c r="I125" s="18">
        <v>0</v>
      </c>
      <c r="J125" s="16"/>
      <c r="K125" s="18"/>
      <c r="L125" s="18"/>
    </row>
    <row r="126" spans="2:12" ht="12.75">
      <c r="B126" s="72"/>
      <c r="C126" s="60"/>
      <c r="D126" s="10" t="s">
        <v>8</v>
      </c>
      <c r="E126" s="17">
        <f>F126+G126+H126+I126+J126+K126+L126</f>
        <v>1700923438.18</v>
      </c>
      <c r="F126" s="15">
        <f aca="true" t="shared" si="1" ref="F126:K126">F123+F124+F125</f>
        <v>169028470.47</v>
      </c>
      <c r="G126" s="15">
        <f t="shared" si="1"/>
        <v>367013120.85</v>
      </c>
      <c r="H126" s="16">
        <f t="shared" si="1"/>
        <v>211760698.14</v>
      </c>
      <c r="I126" s="18">
        <f>I123+I124+I125</f>
        <v>231200631.99</v>
      </c>
      <c r="J126" s="16">
        <f t="shared" si="1"/>
        <v>234744092.68</v>
      </c>
      <c r="K126" s="18">
        <f t="shared" si="1"/>
        <v>264843023.51999998</v>
      </c>
      <c r="L126" s="18">
        <f>L123+L124+L125</f>
        <v>222333400.53</v>
      </c>
    </row>
    <row r="127" spans="1:12" ht="25.5" customHeight="1">
      <c r="A127">
        <v>80020</v>
      </c>
      <c r="B127" s="37" t="s">
        <v>52</v>
      </c>
      <c r="C127" s="15"/>
      <c r="D127" s="19" t="s">
        <v>2</v>
      </c>
      <c r="E127" s="12">
        <f>SUM(F127:L127)</f>
        <v>8810872.139999999</v>
      </c>
      <c r="F127" s="12">
        <v>1009000.13</v>
      </c>
      <c r="G127" s="12">
        <v>1147196.7</v>
      </c>
      <c r="H127" s="13">
        <v>1161931.59</v>
      </c>
      <c r="I127" s="28">
        <v>1279184.03</v>
      </c>
      <c r="J127" s="20">
        <v>1446420.31</v>
      </c>
      <c r="K127" s="21">
        <v>1383569.69</v>
      </c>
      <c r="L127" s="21">
        <v>1383569.69</v>
      </c>
    </row>
    <row r="128" spans="1:12" ht="24">
      <c r="A128">
        <v>80040</v>
      </c>
      <c r="B128" s="37" t="s">
        <v>53</v>
      </c>
      <c r="C128" s="2"/>
      <c r="D128" s="19" t="s">
        <v>2</v>
      </c>
      <c r="E128" s="12">
        <f aca="true" t="shared" si="2" ref="E128:E195">SUM(F128:L128)</f>
        <v>236643435.84</v>
      </c>
      <c r="F128" s="12">
        <v>41064192.94</v>
      </c>
      <c r="G128" s="12">
        <v>39177743.62</v>
      </c>
      <c r="H128" s="13">
        <v>31117957.9</v>
      </c>
      <c r="I128" s="28">
        <v>31375408.86</v>
      </c>
      <c r="J128" s="20">
        <v>30715030.1</v>
      </c>
      <c r="K128" s="21">
        <v>31596551.21</v>
      </c>
      <c r="L128" s="21">
        <v>31596551.21</v>
      </c>
    </row>
    <row r="129" spans="1:12" ht="17.25" customHeight="1">
      <c r="A129">
        <v>80060</v>
      </c>
      <c r="B129" s="37" t="s">
        <v>140</v>
      </c>
      <c r="C129" s="2"/>
      <c r="D129" s="19" t="s">
        <v>2</v>
      </c>
      <c r="E129" s="12">
        <f t="shared" si="2"/>
        <v>500000</v>
      </c>
      <c r="F129" s="25">
        <v>0</v>
      </c>
      <c r="G129" s="25">
        <v>0</v>
      </c>
      <c r="H129" s="20">
        <v>0</v>
      </c>
      <c r="I129" s="25">
        <v>0</v>
      </c>
      <c r="J129" s="20">
        <v>500000</v>
      </c>
      <c r="K129" s="25">
        <v>0</v>
      </c>
      <c r="L129" s="25">
        <v>0</v>
      </c>
    </row>
    <row r="130" spans="1:12" ht="18" customHeight="1">
      <c r="A130">
        <v>80310</v>
      </c>
      <c r="B130" s="37" t="s">
        <v>141</v>
      </c>
      <c r="C130" s="2"/>
      <c r="D130" s="19" t="s">
        <v>2</v>
      </c>
      <c r="E130" s="12">
        <f t="shared" si="2"/>
        <v>2086957</v>
      </c>
      <c r="F130" s="25">
        <v>0</v>
      </c>
      <c r="G130" s="25">
        <v>0</v>
      </c>
      <c r="H130" s="20">
        <v>0</v>
      </c>
      <c r="I130" s="25">
        <v>0</v>
      </c>
      <c r="J130" s="20">
        <v>0</v>
      </c>
      <c r="K130" s="25">
        <v>0</v>
      </c>
      <c r="L130" s="25">
        <v>2086957</v>
      </c>
    </row>
    <row r="131" spans="1:12" ht="18.75" customHeight="1">
      <c r="A131">
        <v>80450</v>
      </c>
      <c r="B131" s="37" t="s">
        <v>55</v>
      </c>
      <c r="C131" s="2"/>
      <c r="D131" s="19" t="s">
        <v>2</v>
      </c>
      <c r="E131" s="12">
        <f t="shared" si="2"/>
        <v>75603251.63</v>
      </c>
      <c r="F131" s="12">
        <v>7893939.78</v>
      </c>
      <c r="G131" s="12">
        <v>8686026</v>
      </c>
      <c r="H131" s="13">
        <v>9749818.4</v>
      </c>
      <c r="I131" s="28">
        <v>11003698.92</v>
      </c>
      <c r="J131" s="20">
        <v>12119232.46</v>
      </c>
      <c r="K131" s="21">
        <v>12715215.83</v>
      </c>
      <c r="L131" s="21">
        <v>13435320.24</v>
      </c>
    </row>
    <row r="132" spans="1:12" ht="24">
      <c r="A132">
        <v>80480</v>
      </c>
      <c r="B132" s="37" t="s">
        <v>56</v>
      </c>
      <c r="C132" s="2"/>
      <c r="D132" s="19" t="s">
        <v>2</v>
      </c>
      <c r="E132" s="12">
        <f t="shared" si="2"/>
        <v>92149236.52000001</v>
      </c>
      <c r="F132" s="12">
        <v>6018978</v>
      </c>
      <c r="G132" s="12">
        <v>7568924.75</v>
      </c>
      <c r="H132" s="13">
        <v>17189538.16</v>
      </c>
      <c r="I132" s="28">
        <v>13646858.51</v>
      </c>
      <c r="J132" s="20">
        <v>15155049.28</v>
      </c>
      <c r="K132" s="21">
        <v>15819152.75</v>
      </c>
      <c r="L132" s="21">
        <v>16750735.07</v>
      </c>
    </row>
    <row r="133" spans="1:12" ht="18.75" customHeight="1">
      <c r="A133">
        <v>4240</v>
      </c>
      <c r="B133" s="37" t="s">
        <v>158</v>
      </c>
      <c r="C133" s="2"/>
      <c r="D133" s="19" t="s">
        <v>2</v>
      </c>
      <c r="E133" s="12"/>
      <c r="F133" s="12"/>
      <c r="G133" s="12"/>
      <c r="H133" s="13"/>
      <c r="I133" s="28"/>
      <c r="J133" s="20">
        <v>4348</v>
      </c>
      <c r="K133" s="21">
        <v>0</v>
      </c>
      <c r="L133" s="21">
        <v>0</v>
      </c>
    </row>
    <row r="134" spans="2:12" ht="33.75">
      <c r="B134" s="37" t="s">
        <v>57</v>
      </c>
      <c r="C134" s="2"/>
      <c r="D134" s="19" t="s">
        <v>2</v>
      </c>
      <c r="E134" s="12">
        <f t="shared" si="2"/>
        <v>10036779.69</v>
      </c>
      <c r="F134" s="12">
        <v>4927142.84</v>
      </c>
      <c r="G134" s="12">
        <v>5109636.85</v>
      </c>
      <c r="H134" s="13">
        <v>0</v>
      </c>
      <c r="I134" s="12">
        <v>0</v>
      </c>
      <c r="J134" s="13">
        <v>0</v>
      </c>
      <c r="K134" s="12">
        <v>0</v>
      </c>
      <c r="L134" s="12">
        <v>0</v>
      </c>
    </row>
    <row r="135" spans="1:12" ht="24">
      <c r="A135">
        <v>50640</v>
      </c>
      <c r="B135" s="37" t="s">
        <v>116</v>
      </c>
      <c r="C135" s="2"/>
      <c r="D135" s="3" t="s">
        <v>134</v>
      </c>
      <c r="E135" s="12">
        <f t="shared" si="2"/>
        <v>1448750</v>
      </c>
      <c r="F135" s="12">
        <v>23750</v>
      </c>
      <c r="G135" s="12">
        <v>1425000</v>
      </c>
      <c r="H135" s="13">
        <v>0</v>
      </c>
      <c r="I135" s="12">
        <v>0</v>
      </c>
      <c r="J135" s="13">
        <v>0</v>
      </c>
      <c r="K135" s="12"/>
      <c r="L135" s="12"/>
    </row>
    <row r="136" spans="1:12" ht="33.75">
      <c r="A136">
        <v>51200</v>
      </c>
      <c r="B136" s="37" t="s">
        <v>117</v>
      </c>
      <c r="C136" s="2"/>
      <c r="D136" s="19" t="s">
        <v>2</v>
      </c>
      <c r="E136" s="12">
        <f t="shared" si="2"/>
        <v>297851</v>
      </c>
      <c r="F136" s="12">
        <v>0</v>
      </c>
      <c r="G136" s="12">
        <v>69169</v>
      </c>
      <c r="H136" s="13">
        <v>0</v>
      </c>
      <c r="I136" s="28">
        <v>163662</v>
      </c>
      <c r="J136" s="20">
        <v>19240</v>
      </c>
      <c r="K136" s="21">
        <v>20560</v>
      </c>
      <c r="L136" s="21">
        <v>25220</v>
      </c>
    </row>
    <row r="137" spans="1:12" ht="24.75" customHeight="1">
      <c r="A137">
        <v>80070</v>
      </c>
      <c r="B137" s="30" t="s">
        <v>112</v>
      </c>
      <c r="C137" s="2"/>
      <c r="D137" s="19" t="s">
        <v>2</v>
      </c>
      <c r="E137" s="12">
        <f t="shared" si="2"/>
        <v>6013027.77</v>
      </c>
      <c r="F137" s="12">
        <v>0</v>
      </c>
      <c r="G137" s="12">
        <v>0</v>
      </c>
      <c r="H137" s="13">
        <v>1516463</v>
      </c>
      <c r="I137" s="29">
        <v>1367443.08</v>
      </c>
      <c r="J137" s="20">
        <v>1219811.88</v>
      </c>
      <c r="K137" s="21">
        <v>1216463</v>
      </c>
      <c r="L137" s="21">
        <v>692846.81</v>
      </c>
    </row>
    <row r="138" spans="1:12" ht="21.75" customHeight="1">
      <c r="A138">
        <v>83310</v>
      </c>
      <c r="B138" s="30" t="s">
        <v>127</v>
      </c>
      <c r="C138" s="2"/>
      <c r="D138" s="19" t="s">
        <v>2</v>
      </c>
      <c r="E138" s="12">
        <f t="shared" si="2"/>
        <v>573066.67</v>
      </c>
      <c r="F138" s="12"/>
      <c r="G138" s="12"/>
      <c r="H138" s="13"/>
      <c r="I138" s="28">
        <v>573066.67</v>
      </c>
      <c r="J138" s="20">
        <v>0</v>
      </c>
      <c r="K138" s="21">
        <v>0</v>
      </c>
      <c r="L138" s="21">
        <v>0</v>
      </c>
    </row>
    <row r="139" spans="1:12" ht="33.75">
      <c r="A139">
        <v>80320</v>
      </c>
      <c r="B139" s="30" t="s">
        <v>107</v>
      </c>
      <c r="C139" s="2"/>
      <c r="D139" s="19" t="s">
        <v>2</v>
      </c>
      <c r="E139" s="12">
        <f t="shared" si="2"/>
        <v>132982773.13000001</v>
      </c>
      <c r="F139" s="12">
        <v>12808001.46</v>
      </c>
      <c r="G139" s="12">
        <v>16930862.49</v>
      </c>
      <c r="H139" s="13">
        <v>18644156.3</v>
      </c>
      <c r="I139" s="28">
        <v>20772594.64</v>
      </c>
      <c r="J139" s="20">
        <v>21295891.62</v>
      </c>
      <c r="K139" s="21">
        <v>21240993.45</v>
      </c>
      <c r="L139" s="21">
        <v>21290273.17</v>
      </c>
    </row>
    <row r="140" spans="2:12" ht="27" customHeight="1">
      <c r="B140" s="30" t="s">
        <v>59</v>
      </c>
      <c r="C140" s="2"/>
      <c r="D140" s="19" t="s">
        <v>2</v>
      </c>
      <c r="E140" s="12">
        <f t="shared" si="2"/>
        <v>3214482.52</v>
      </c>
      <c r="F140" s="12">
        <v>3024482.52</v>
      </c>
      <c r="G140" s="12">
        <v>190000</v>
      </c>
      <c r="H140" s="13">
        <v>0</v>
      </c>
      <c r="I140" s="12">
        <v>0</v>
      </c>
      <c r="J140" s="13">
        <v>0</v>
      </c>
      <c r="K140" s="12">
        <v>0</v>
      </c>
      <c r="L140" s="12">
        <v>0</v>
      </c>
    </row>
    <row r="141" spans="1:12" ht="24">
      <c r="A141">
        <v>10110</v>
      </c>
      <c r="B141" s="30" t="s">
        <v>106</v>
      </c>
      <c r="C141" s="2"/>
      <c r="D141" s="19" t="s">
        <v>2</v>
      </c>
      <c r="E141" s="12">
        <f t="shared" si="2"/>
        <v>52000</v>
      </c>
      <c r="F141" s="12">
        <v>0</v>
      </c>
      <c r="G141" s="12">
        <v>52000</v>
      </c>
      <c r="H141" s="13">
        <v>0</v>
      </c>
      <c r="I141" s="12">
        <v>0</v>
      </c>
      <c r="J141" s="13">
        <v>0</v>
      </c>
      <c r="K141" s="12">
        <v>0</v>
      </c>
      <c r="L141" s="12">
        <v>0</v>
      </c>
    </row>
    <row r="142" spans="1:12" ht="24">
      <c r="A142">
        <v>10240</v>
      </c>
      <c r="B142" s="30" t="s">
        <v>114</v>
      </c>
      <c r="C142" s="2"/>
      <c r="D142" s="19" t="s">
        <v>2</v>
      </c>
      <c r="E142" s="12">
        <f t="shared" si="2"/>
        <v>1900000</v>
      </c>
      <c r="F142" s="12">
        <v>0</v>
      </c>
      <c r="G142" s="12">
        <v>0</v>
      </c>
      <c r="H142" s="13">
        <v>1900000</v>
      </c>
      <c r="I142" s="12">
        <v>0</v>
      </c>
      <c r="J142" s="13">
        <v>0</v>
      </c>
      <c r="K142" s="12">
        <v>0</v>
      </c>
      <c r="L142" s="12">
        <v>0</v>
      </c>
    </row>
    <row r="143" spans="1:12" ht="30.75" customHeight="1">
      <c r="A143">
        <v>83250</v>
      </c>
      <c r="B143" s="30" t="s">
        <v>95</v>
      </c>
      <c r="C143" s="2"/>
      <c r="D143" s="19" t="s">
        <v>2</v>
      </c>
      <c r="E143" s="12">
        <f t="shared" si="2"/>
        <v>700000</v>
      </c>
      <c r="F143" s="12">
        <v>25000</v>
      </c>
      <c r="G143" s="12">
        <v>75000</v>
      </c>
      <c r="H143" s="13">
        <v>0</v>
      </c>
      <c r="I143" s="28">
        <v>0</v>
      </c>
      <c r="J143" s="20">
        <v>200000</v>
      </c>
      <c r="K143" s="21">
        <v>200000</v>
      </c>
      <c r="L143" s="21">
        <v>200000</v>
      </c>
    </row>
    <row r="144" spans="1:12" ht="43.5" customHeight="1">
      <c r="A144">
        <v>82440</v>
      </c>
      <c r="B144" s="38" t="s">
        <v>93</v>
      </c>
      <c r="C144" s="2"/>
      <c r="D144" s="19" t="s">
        <v>2</v>
      </c>
      <c r="E144" s="12">
        <f t="shared" si="2"/>
        <v>1380562.6099999999</v>
      </c>
      <c r="F144" s="12">
        <v>142114.6</v>
      </c>
      <c r="G144" s="12">
        <v>60500</v>
      </c>
      <c r="H144" s="22">
        <v>193424</v>
      </c>
      <c r="I144" s="28">
        <v>212592.01</v>
      </c>
      <c r="J144" s="20">
        <v>245244</v>
      </c>
      <c r="K144" s="21">
        <v>263344</v>
      </c>
      <c r="L144" s="21">
        <v>263344</v>
      </c>
    </row>
    <row r="145" spans="2:12" ht="28.5" customHeight="1">
      <c r="B145" s="30" t="s">
        <v>91</v>
      </c>
      <c r="C145" s="2"/>
      <c r="D145" s="19" t="s">
        <v>2</v>
      </c>
      <c r="E145" s="12">
        <f t="shared" si="2"/>
        <v>57140</v>
      </c>
      <c r="F145" s="12">
        <v>57140</v>
      </c>
      <c r="G145" s="12">
        <v>0</v>
      </c>
      <c r="H145" s="13">
        <v>0</v>
      </c>
      <c r="I145" s="12">
        <v>0</v>
      </c>
      <c r="J145" s="13">
        <v>0</v>
      </c>
      <c r="K145" s="12">
        <v>0</v>
      </c>
      <c r="L145" s="12">
        <v>0</v>
      </c>
    </row>
    <row r="146" spans="1:12" ht="24.75" customHeight="1">
      <c r="A146">
        <v>12161</v>
      </c>
      <c r="B146" s="30" t="s">
        <v>120</v>
      </c>
      <c r="C146" s="2"/>
      <c r="D146" s="19" t="s">
        <v>136</v>
      </c>
      <c r="E146" s="12">
        <f t="shared" si="2"/>
        <v>399600</v>
      </c>
      <c r="F146" s="12">
        <v>0</v>
      </c>
      <c r="G146" s="12">
        <v>0</v>
      </c>
      <c r="H146" s="23">
        <v>399600</v>
      </c>
      <c r="I146" s="12">
        <v>0</v>
      </c>
      <c r="J146" s="13">
        <v>0</v>
      </c>
      <c r="K146" s="12">
        <v>0</v>
      </c>
      <c r="L146" s="12">
        <v>0</v>
      </c>
    </row>
    <row r="147" spans="2:12" ht="41.25" customHeight="1">
      <c r="B147" s="30" t="s">
        <v>90</v>
      </c>
      <c r="C147" s="2"/>
      <c r="D147" s="19" t="s">
        <v>2</v>
      </c>
      <c r="E147" s="12">
        <f t="shared" si="2"/>
        <v>50000</v>
      </c>
      <c r="F147" s="12">
        <v>50000</v>
      </c>
      <c r="G147" s="12">
        <v>0</v>
      </c>
      <c r="H147" s="13">
        <v>0</v>
      </c>
      <c r="I147" s="12">
        <v>0</v>
      </c>
      <c r="J147" s="13">
        <v>0</v>
      </c>
      <c r="K147" s="12">
        <v>0</v>
      </c>
      <c r="L147" s="12">
        <v>0</v>
      </c>
    </row>
    <row r="148" spans="1:12" ht="60.75" customHeight="1">
      <c r="A148">
        <v>12020</v>
      </c>
      <c r="B148" s="30" t="s">
        <v>94</v>
      </c>
      <c r="C148" s="2"/>
      <c r="D148" s="2" t="s">
        <v>133</v>
      </c>
      <c r="E148" s="12">
        <f t="shared" si="2"/>
        <v>8835942</v>
      </c>
      <c r="F148" s="12">
        <v>1266846</v>
      </c>
      <c r="G148" s="12">
        <v>1202568</v>
      </c>
      <c r="H148" s="13">
        <v>1202568</v>
      </c>
      <c r="I148" s="28">
        <v>1250664</v>
      </c>
      <c r="J148" s="20">
        <v>1304432</v>
      </c>
      <c r="K148" s="21">
        <v>1304432</v>
      </c>
      <c r="L148" s="21">
        <v>1304432</v>
      </c>
    </row>
    <row r="149" spans="1:12" ht="22.5" customHeight="1">
      <c r="A149">
        <v>81630</v>
      </c>
      <c r="B149" s="30" t="s">
        <v>61</v>
      </c>
      <c r="C149" s="2"/>
      <c r="D149" s="19" t="s">
        <v>2</v>
      </c>
      <c r="E149" s="12">
        <f t="shared" si="2"/>
        <v>28607651</v>
      </c>
      <c r="F149" s="12">
        <v>3762800</v>
      </c>
      <c r="G149" s="12">
        <v>3762839</v>
      </c>
      <c r="H149" s="13">
        <v>3762800</v>
      </c>
      <c r="I149" s="28">
        <v>3913312</v>
      </c>
      <c r="J149" s="20">
        <v>4721500</v>
      </c>
      <c r="K149" s="21">
        <v>4252900</v>
      </c>
      <c r="L149" s="21">
        <v>4431500</v>
      </c>
    </row>
    <row r="150" spans="1:12" ht="33" customHeight="1">
      <c r="A150">
        <v>83280</v>
      </c>
      <c r="B150" s="30" t="s">
        <v>108</v>
      </c>
      <c r="C150" s="2"/>
      <c r="D150" s="19" t="s">
        <v>2</v>
      </c>
      <c r="E150" s="12">
        <f t="shared" si="2"/>
        <v>1282641.46</v>
      </c>
      <c r="F150" s="12">
        <v>98000</v>
      </c>
      <c r="G150" s="12">
        <v>36523.46</v>
      </c>
      <c r="H150" s="13">
        <v>200000</v>
      </c>
      <c r="I150" s="28">
        <v>197992</v>
      </c>
      <c r="J150" s="20">
        <v>250042</v>
      </c>
      <c r="K150" s="21">
        <v>250042</v>
      </c>
      <c r="L150" s="21">
        <v>250042</v>
      </c>
    </row>
    <row r="151" spans="1:12" ht="28.5" customHeight="1">
      <c r="A151">
        <v>10041</v>
      </c>
      <c r="B151" s="30" t="s">
        <v>100</v>
      </c>
      <c r="C151" s="2"/>
      <c r="D151" s="19" t="s">
        <v>2</v>
      </c>
      <c r="E151" s="12">
        <f t="shared" si="2"/>
        <v>137000</v>
      </c>
      <c r="F151" s="12">
        <v>0</v>
      </c>
      <c r="G151" s="12">
        <v>137000</v>
      </c>
      <c r="H151" s="13">
        <v>0</v>
      </c>
      <c r="I151" s="12">
        <v>0</v>
      </c>
      <c r="J151" s="13">
        <v>0</v>
      </c>
      <c r="K151" s="12">
        <v>0</v>
      </c>
      <c r="L151" s="12">
        <v>0</v>
      </c>
    </row>
    <row r="152" spans="1:12" ht="18" customHeight="1">
      <c r="A152">
        <v>11210</v>
      </c>
      <c r="B152" s="30" t="s">
        <v>118</v>
      </c>
      <c r="C152" s="2"/>
      <c r="D152" s="19" t="s">
        <v>2</v>
      </c>
      <c r="E152" s="12">
        <f t="shared" si="2"/>
        <v>2000</v>
      </c>
      <c r="F152" s="12">
        <v>0</v>
      </c>
      <c r="G152" s="12">
        <v>2000</v>
      </c>
      <c r="H152" s="13">
        <v>0</v>
      </c>
      <c r="I152" s="12">
        <v>0</v>
      </c>
      <c r="J152" s="13">
        <v>0</v>
      </c>
      <c r="K152" s="12">
        <v>0</v>
      </c>
      <c r="L152" s="12">
        <v>0</v>
      </c>
    </row>
    <row r="153" spans="1:12" ht="18" customHeight="1">
      <c r="A153">
        <v>81830</v>
      </c>
      <c r="B153" s="30" t="s">
        <v>62</v>
      </c>
      <c r="C153" s="2"/>
      <c r="D153" s="19" t="s">
        <v>2</v>
      </c>
      <c r="E153" s="12">
        <f t="shared" si="2"/>
        <v>26740194.58</v>
      </c>
      <c r="F153" s="12">
        <v>2862147.98</v>
      </c>
      <c r="G153" s="12">
        <v>4140960.43</v>
      </c>
      <c r="H153" s="13">
        <v>3410304.83</v>
      </c>
      <c r="I153" s="28">
        <v>4594497.34</v>
      </c>
      <c r="J153" s="20">
        <v>3876142</v>
      </c>
      <c r="K153" s="21">
        <v>4556142</v>
      </c>
      <c r="L153" s="21">
        <v>3300000</v>
      </c>
    </row>
    <row r="154" spans="1:12" ht="57.75" customHeight="1">
      <c r="A154">
        <v>12510</v>
      </c>
      <c r="B154" s="30" t="s">
        <v>80</v>
      </c>
      <c r="C154" s="2"/>
      <c r="D154" s="2" t="s">
        <v>134</v>
      </c>
      <c r="E154" s="12">
        <f t="shared" si="2"/>
        <v>674261.1</v>
      </c>
      <c r="F154" s="12">
        <v>0</v>
      </c>
      <c r="G154" s="12">
        <v>57851</v>
      </c>
      <c r="H154" s="13">
        <v>75279.3</v>
      </c>
      <c r="I154" s="28">
        <v>148354.3</v>
      </c>
      <c r="J154" s="20">
        <v>130925.5</v>
      </c>
      <c r="K154" s="21">
        <v>130925.5</v>
      </c>
      <c r="L154" s="21">
        <v>130925.5</v>
      </c>
    </row>
    <row r="155" spans="1:12" ht="16.5" customHeight="1">
      <c r="A155">
        <v>83260</v>
      </c>
      <c r="B155" s="30" t="s">
        <v>96</v>
      </c>
      <c r="C155" s="2"/>
      <c r="D155" s="19" t="s">
        <v>2</v>
      </c>
      <c r="E155" s="12">
        <f t="shared" si="2"/>
        <v>480983</v>
      </c>
      <c r="F155" s="12">
        <v>0</v>
      </c>
      <c r="G155" s="12">
        <v>80983</v>
      </c>
      <c r="H155" s="13">
        <v>80000</v>
      </c>
      <c r="I155" s="28">
        <v>80000</v>
      </c>
      <c r="J155" s="20">
        <v>80000</v>
      </c>
      <c r="K155" s="21">
        <v>80000</v>
      </c>
      <c r="L155" s="21">
        <v>80000</v>
      </c>
    </row>
    <row r="156" spans="1:12" ht="16.5" customHeight="1">
      <c r="A156">
        <v>82400</v>
      </c>
      <c r="B156" s="30" t="s">
        <v>144</v>
      </c>
      <c r="C156" s="2"/>
      <c r="D156" s="19" t="s">
        <v>2</v>
      </c>
      <c r="E156" s="12">
        <f t="shared" si="2"/>
        <v>20222575.259999998</v>
      </c>
      <c r="F156" s="12">
        <v>1086265.8</v>
      </c>
      <c r="G156" s="12">
        <v>1499348</v>
      </c>
      <c r="H156" s="13">
        <v>4844149.8</v>
      </c>
      <c r="I156" s="28">
        <v>3894911.66</v>
      </c>
      <c r="J156" s="20">
        <v>4897900</v>
      </c>
      <c r="K156" s="21">
        <v>2000000</v>
      </c>
      <c r="L156" s="21">
        <v>2000000</v>
      </c>
    </row>
    <row r="157" spans="1:12" ht="15.75" customHeight="1">
      <c r="A157">
        <v>81100</v>
      </c>
      <c r="B157" s="30" t="s">
        <v>129</v>
      </c>
      <c r="C157" s="2"/>
      <c r="D157" s="19" t="s">
        <v>2</v>
      </c>
      <c r="E157" s="12">
        <f t="shared" si="2"/>
        <v>1000000</v>
      </c>
      <c r="F157" s="12">
        <v>0</v>
      </c>
      <c r="G157" s="24"/>
      <c r="H157" s="13">
        <v>0</v>
      </c>
      <c r="I157" s="28">
        <v>1000000</v>
      </c>
      <c r="J157" s="20">
        <v>0</v>
      </c>
      <c r="K157" s="21">
        <v>0</v>
      </c>
      <c r="L157" s="21">
        <v>0</v>
      </c>
    </row>
    <row r="158" spans="1:12" ht="21.75" customHeight="1">
      <c r="A158">
        <v>13000</v>
      </c>
      <c r="B158" s="30" t="s">
        <v>81</v>
      </c>
      <c r="C158" s="2"/>
      <c r="D158" s="19" t="s">
        <v>2</v>
      </c>
      <c r="E158" s="12">
        <f t="shared" si="2"/>
        <v>452764.62</v>
      </c>
      <c r="F158" s="12">
        <v>246000</v>
      </c>
      <c r="G158" s="12">
        <v>176969</v>
      </c>
      <c r="H158" s="13">
        <v>29795.62</v>
      </c>
      <c r="I158" s="12">
        <v>0</v>
      </c>
      <c r="J158" s="13">
        <v>0</v>
      </c>
      <c r="K158" s="12">
        <v>0</v>
      </c>
      <c r="L158" s="12">
        <v>0</v>
      </c>
    </row>
    <row r="159" spans="1:12" ht="21.75" customHeight="1">
      <c r="A159">
        <v>81690</v>
      </c>
      <c r="B159" s="30" t="s">
        <v>63</v>
      </c>
      <c r="C159" s="2"/>
      <c r="D159" s="19" t="s">
        <v>2</v>
      </c>
      <c r="E159" s="12">
        <f t="shared" si="2"/>
        <v>95867750.13</v>
      </c>
      <c r="F159" s="12">
        <v>10476179.95</v>
      </c>
      <c r="G159" s="12">
        <v>13141575</v>
      </c>
      <c r="H159" s="13">
        <v>13699951</v>
      </c>
      <c r="I159" s="28">
        <v>13850190.24</v>
      </c>
      <c r="J159" s="20">
        <v>15317621.46</v>
      </c>
      <c r="K159" s="21">
        <v>14426800.24</v>
      </c>
      <c r="L159" s="21">
        <v>14955432.24</v>
      </c>
    </row>
    <row r="160" spans="1:12" ht="18.75" customHeight="1">
      <c r="A160">
        <v>81700</v>
      </c>
      <c r="B160" s="30" t="s">
        <v>64</v>
      </c>
      <c r="C160" s="2"/>
      <c r="D160" s="19" t="s">
        <v>2</v>
      </c>
      <c r="E160" s="12">
        <f t="shared" si="2"/>
        <v>23321816.12</v>
      </c>
      <c r="F160" s="12">
        <v>2227078.74</v>
      </c>
      <c r="G160" s="12">
        <v>3453694</v>
      </c>
      <c r="H160" s="13">
        <v>3076051.86</v>
      </c>
      <c r="I160" s="28">
        <v>3869054.15</v>
      </c>
      <c r="J160" s="20">
        <v>1993608.59</v>
      </c>
      <c r="K160" s="21">
        <v>5351128.78</v>
      </c>
      <c r="L160" s="21">
        <v>3351200</v>
      </c>
    </row>
    <row r="161" spans="1:12" ht="19.5" customHeight="1">
      <c r="A161">
        <v>81710</v>
      </c>
      <c r="B161" s="30" t="s">
        <v>65</v>
      </c>
      <c r="C161" s="2"/>
      <c r="D161" s="19" t="s">
        <v>2</v>
      </c>
      <c r="E161" s="12">
        <f t="shared" si="2"/>
        <v>8273549.3100000005</v>
      </c>
      <c r="F161" s="12">
        <v>499648</v>
      </c>
      <c r="G161" s="12">
        <v>499997</v>
      </c>
      <c r="H161" s="13">
        <v>3186243.31</v>
      </c>
      <c r="I161" s="28">
        <v>0</v>
      </c>
      <c r="J161" s="20">
        <v>1895887</v>
      </c>
      <c r="K161" s="21">
        <v>1095887</v>
      </c>
      <c r="L161" s="21">
        <v>1095887</v>
      </c>
    </row>
    <row r="162" spans="1:12" ht="19.5" customHeight="1">
      <c r="A162">
        <v>81720</v>
      </c>
      <c r="B162" s="30" t="s">
        <v>130</v>
      </c>
      <c r="C162" s="2"/>
      <c r="D162" s="19" t="s">
        <v>2</v>
      </c>
      <c r="E162" s="12">
        <f t="shared" si="2"/>
        <v>2940390.91</v>
      </c>
      <c r="F162" s="12"/>
      <c r="G162" s="12"/>
      <c r="H162" s="13"/>
      <c r="I162" s="28">
        <v>940390.91</v>
      </c>
      <c r="J162" s="20">
        <v>0</v>
      </c>
      <c r="K162" s="21">
        <v>1000000</v>
      </c>
      <c r="L162" s="21">
        <v>1000000</v>
      </c>
    </row>
    <row r="163" spans="1:12" ht="27.75" customHeight="1">
      <c r="A163">
        <v>81730</v>
      </c>
      <c r="B163" s="30" t="s">
        <v>66</v>
      </c>
      <c r="C163" s="2"/>
      <c r="D163" s="19" t="s">
        <v>2</v>
      </c>
      <c r="E163" s="12">
        <f t="shared" si="2"/>
        <v>17433600.12</v>
      </c>
      <c r="F163" s="12">
        <v>2117808.52</v>
      </c>
      <c r="G163" s="12">
        <v>3432166.83</v>
      </c>
      <c r="H163" s="13">
        <v>1843351.25</v>
      </c>
      <c r="I163" s="28">
        <v>2647934.23</v>
      </c>
      <c r="J163" s="20">
        <v>2805915.29</v>
      </c>
      <c r="K163" s="21">
        <v>2293212</v>
      </c>
      <c r="L163" s="21">
        <v>2293212</v>
      </c>
    </row>
    <row r="164" spans="1:12" ht="17.25" customHeight="1">
      <c r="A164">
        <v>81870</v>
      </c>
      <c r="B164" s="30" t="s">
        <v>87</v>
      </c>
      <c r="C164" s="2"/>
      <c r="D164" s="19" t="s">
        <v>2</v>
      </c>
      <c r="E164" s="12">
        <f t="shared" si="2"/>
        <v>25404930.38</v>
      </c>
      <c r="F164" s="12">
        <v>336045.76</v>
      </c>
      <c r="G164" s="12">
        <v>842395.83</v>
      </c>
      <c r="H164" s="13">
        <v>4572178.6</v>
      </c>
      <c r="I164" s="28">
        <v>6567364.96</v>
      </c>
      <c r="J164" s="20">
        <v>6942064.23</v>
      </c>
      <c r="K164" s="25">
        <v>4315869</v>
      </c>
      <c r="L164" s="25">
        <v>1829012</v>
      </c>
    </row>
    <row r="165" spans="1:12" ht="13.5" customHeight="1">
      <c r="A165">
        <v>81740</v>
      </c>
      <c r="B165" s="30" t="s">
        <v>88</v>
      </c>
      <c r="C165" s="2"/>
      <c r="D165" s="19" t="s">
        <v>2</v>
      </c>
      <c r="E165" s="12">
        <f t="shared" si="2"/>
        <v>3460740.66</v>
      </c>
      <c r="F165" s="12">
        <v>297713.54</v>
      </c>
      <c r="G165" s="12">
        <v>174000</v>
      </c>
      <c r="H165" s="13">
        <v>919276.26</v>
      </c>
      <c r="I165" s="28">
        <v>197519.12</v>
      </c>
      <c r="J165" s="20">
        <v>1872231.74</v>
      </c>
      <c r="K165" s="25">
        <v>0</v>
      </c>
      <c r="L165" s="25">
        <v>0</v>
      </c>
    </row>
    <row r="166" spans="1:12" ht="13.5" customHeight="1">
      <c r="A166">
        <v>82450</v>
      </c>
      <c r="B166" s="30" t="s">
        <v>145</v>
      </c>
      <c r="C166" s="2"/>
      <c r="D166" s="19" t="s">
        <v>2</v>
      </c>
      <c r="E166" s="12">
        <f t="shared" si="2"/>
        <v>30440859.53</v>
      </c>
      <c r="F166" s="12">
        <v>4367599.66</v>
      </c>
      <c r="G166" s="12">
        <v>3757285.1</v>
      </c>
      <c r="H166" s="13">
        <v>4637862.92</v>
      </c>
      <c r="I166" s="28">
        <v>4509099.09</v>
      </c>
      <c r="J166" s="20">
        <v>4389670.92</v>
      </c>
      <c r="K166" s="25">
        <v>4389670.92</v>
      </c>
      <c r="L166" s="25">
        <v>4389670.92</v>
      </c>
    </row>
    <row r="167" spans="1:12" ht="27.75" customHeight="1">
      <c r="A167">
        <v>11270</v>
      </c>
      <c r="B167" s="30" t="s">
        <v>84</v>
      </c>
      <c r="C167" s="2"/>
      <c r="D167" s="2" t="s">
        <v>135</v>
      </c>
      <c r="E167" s="12">
        <f t="shared" si="2"/>
        <v>253764069.88</v>
      </c>
      <c r="F167" s="12">
        <v>14846149.7</v>
      </c>
      <c r="G167" s="12">
        <v>198279939.18</v>
      </c>
      <c r="H167" s="13">
        <v>0</v>
      </c>
      <c r="I167" s="12">
        <v>0</v>
      </c>
      <c r="J167" s="13">
        <v>0</v>
      </c>
      <c r="K167" s="12">
        <v>40637981</v>
      </c>
      <c r="L167" s="12">
        <v>0</v>
      </c>
    </row>
    <row r="168" spans="1:12" ht="26.25" customHeight="1">
      <c r="A168" t="s">
        <v>115</v>
      </c>
      <c r="B168" s="30" t="s">
        <v>84</v>
      </c>
      <c r="C168" s="2"/>
      <c r="D168" s="19" t="s">
        <v>2</v>
      </c>
      <c r="E168" s="12">
        <f t="shared" si="2"/>
        <v>1750279</v>
      </c>
      <c r="F168" s="12"/>
      <c r="G168" s="12">
        <v>1750279</v>
      </c>
      <c r="H168" s="13">
        <v>0</v>
      </c>
      <c r="I168" s="12">
        <v>0</v>
      </c>
      <c r="J168" s="13">
        <v>0</v>
      </c>
      <c r="K168" s="12">
        <v>0</v>
      </c>
      <c r="L168" s="12">
        <v>0</v>
      </c>
    </row>
    <row r="169" spans="1:12" ht="13.5" customHeight="1">
      <c r="A169">
        <v>81150</v>
      </c>
      <c r="B169" s="30" t="s">
        <v>143</v>
      </c>
      <c r="C169" s="2"/>
      <c r="D169" s="19" t="s">
        <v>2</v>
      </c>
      <c r="E169" s="12">
        <f t="shared" si="2"/>
        <v>185675</v>
      </c>
      <c r="F169" s="12">
        <v>0</v>
      </c>
      <c r="G169" s="12">
        <v>0</v>
      </c>
      <c r="H169" s="13">
        <v>30675</v>
      </c>
      <c r="I169" s="28">
        <v>5000</v>
      </c>
      <c r="J169" s="20">
        <v>50000</v>
      </c>
      <c r="K169" s="21">
        <v>50000</v>
      </c>
      <c r="L169" s="21">
        <v>50000</v>
      </c>
    </row>
    <row r="170" spans="1:12" ht="15.75" customHeight="1">
      <c r="A170">
        <v>53910</v>
      </c>
      <c r="B170" s="30" t="s">
        <v>154</v>
      </c>
      <c r="C170" s="2"/>
      <c r="D170" s="2" t="s">
        <v>135</v>
      </c>
      <c r="E170" s="12">
        <f t="shared" si="2"/>
        <v>471739.52</v>
      </c>
      <c r="F170" s="12">
        <v>0</v>
      </c>
      <c r="G170" s="12">
        <v>471739.52</v>
      </c>
      <c r="H170" s="13">
        <v>0</v>
      </c>
      <c r="I170" s="12">
        <v>0</v>
      </c>
      <c r="J170" s="13">
        <v>0</v>
      </c>
      <c r="K170" s="12">
        <v>0</v>
      </c>
      <c r="L170" s="12">
        <v>0</v>
      </c>
    </row>
    <row r="171" spans="2:12" ht="21.75" customHeight="1">
      <c r="B171" s="30" t="s">
        <v>9</v>
      </c>
      <c r="C171" s="2"/>
      <c r="D171" s="19" t="s">
        <v>2</v>
      </c>
      <c r="E171" s="12">
        <f t="shared" si="2"/>
        <v>524577.25</v>
      </c>
      <c r="F171" s="12">
        <v>524577.25</v>
      </c>
      <c r="G171" s="12">
        <v>0</v>
      </c>
      <c r="H171" s="13">
        <v>0</v>
      </c>
      <c r="I171" s="12">
        <v>0</v>
      </c>
      <c r="J171" s="13">
        <v>0</v>
      </c>
      <c r="K171" s="12">
        <v>0</v>
      </c>
      <c r="L171" s="12">
        <v>0</v>
      </c>
    </row>
    <row r="172" spans="1:12" ht="49.5" customHeight="1">
      <c r="A172">
        <v>14210</v>
      </c>
      <c r="B172" s="30" t="s">
        <v>67</v>
      </c>
      <c r="C172" s="2"/>
      <c r="D172" s="2" t="s">
        <v>134</v>
      </c>
      <c r="E172" s="12">
        <f t="shared" si="2"/>
        <v>61780</v>
      </c>
      <c r="F172" s="12">
        <v>9540</v>
      </c>
      <c r="G172" s="12">
        <v>7685</v>
      </c>
      <c r="H172" s="13">
        <v>6360</v>
      </c>
      <c r="I172" s="28">
        <v>5795</v>
      </c>
      <c r="J172" s="20">
        <v>10800</v>
      </c>
      <c r="K172" s="21">
        <v>10800</v>
      </c>
      <c r="L172" s="21">
        <v>10800</v>
      </c>
    </row>
    <row r="173" spans="1:12" ht="27.75" customHeight="1">
      <c r="A173">
        <v>16710</v>
      </c>
      <c r="B173" s="30" t="s">
        <v>68</v>
      </c>
      <c r="C173" s="2"/>
      <c r="D173" s="2" t="s">
        <v>134</v>
      </c>
      <c r="E173" s="12">
        <f t="shared" si="2"/>
        <v>909436</v>
      </c>
      <c r="F173" s="12">
        <v>183436</v>
      </c>
      <c r="G173" s="12">
        <v>144000</v>
      </c>
      <c r="H173" s="13">
        <v>126000</v>
      </c>
      <c r="I173" s="28">
        <v>123000</v>
      </c>
      <c r="J173" s="20">
        <v>111000</v>
      </c>
      <c r="K173" s="21">
        <v>111000</v>
      </c>
      <c r="L173" s="21">
        <v>111000</v>
      </c>
    </row>
    <row r="174" spans="1:12" ht="54" customHeight="1">
      <c r="A174">
        <v>16720</v>
      </c>
      <c r="B174" s="30" t="s">
        <v>69</v>
      </c>
      <c r="C174" s="2"/>
      <c r="D174" s="2" t="s">
        <v>133</v>
      </c>
      <c r="E174" s="12">
        <f t="shared" si="2"/>
        <v>159785062</v>
      </c>
      <c r="F174" s="12">
        <v>20288262</v>
      </c>
      <c r="G174" s="12">
        <v>22035900</v>
      </c>
      <c r="H174" s="13">
        <v>23026400</v>
      </c>
      <c r="I174" s="28">
        <v>23486200</v>
      </c>
      <c r="J174" s="20">
        <v>25965100</v>
      </c>
      <c r="K174" s="21">
        <v>22667400</v>
      </c>
      <c r="L174" s="21">
        <v>22315800</v>
      </c>
    </row>
    <row r="175" spans="1:12" ht="42.75" customHeight="1">
      <c r="A175">
        <v>17900</v>
      </c>
      <c r="B175" s="35" t="s">
        <v>70</v>
      </c>
      <c r="C175" s="2"/>
      <c r="D175" s="2" t="s">
        <v>134</v>
      </c>
      <c r="E175" s="12">
        <f t="shared" si="2"/>
        <v>2214684</v>
      </c>
      <c r="F175" s="12">
        <v>322710</v>
      </c>
      <c r="G175" s="12">
        <v>300592</v>
      </c>
      <c r="H175" s="13">
        <v>300592</v>
      </c>
      <c r="I175" s="28">
        <v>312616</v>
      </c>
      <c r="J175" s="20">
        <v>326058</v>
      </c>
      <c r="K175" s="21">
        <v>326058</v>
      </c>
      <c r="L175" s="21">
        <v>326058</v>
      </c>
    </row>
    <row r="176" spans="1:12" ht="45" customHeight="1">
      <c r="A176">
        <v>4230</v>
      </c>
      <c r="B176" s="35" t="s">
        <v>119</v>
      </c>
      <c r="C176" s="2"/>
      <c r="D176" s="2" t="s">
        <v>134</v>
      </c>
      <c r="E176" s="12">
        <f t="shared" si="2"/>
        <v>2837213.17</v>
      </c>
      <c r="F176" s="12">
        <v>14538</v>
      </c>
      <c r="G176" s="12">
        <v>0</v>
      </c>
      <c r="H176" s="13">
        <v>2822675.17</v>
      </c>
      <c r="I176" s="12">
        <v>0</v>
      </c>
      <c r="J176" s="13">
        <v>0</v>
      </c>
      <c r="K176" s="12">
        <v>0</v>
      </c>
      <c r="L176" s="12">
        <v>0</v>
      </c>
    </row>
    <row r="177" spans="1:12" ht="44.25" customHeight="1">
      <c r="A177">
        <v>14230</v>
      </c>
      <c r="B177" s="35" t="s">
        <v>119</v>
      </c>
      <c r="C177" s="2"/>
      <c r="D177" s="2" t="s">
        <v>134</v>
      </c>
      <c r="E177" s="12">
        <f t="shared" si="2"/>
        <v>2100000</v>
      </c>
      <c r="F177" s="12">
        <v>0</v>
      </c>
      <c r="G177" s="12">
        <v>0</v>
      </c>
      <c r="H177" s="13">
        <v>2100000</v>
      </c>
      <c r="I177" s="12">
        <v>0</v>
      </c>
      <c r="J177" s="13">
        <v>0</v>
      </c>
      <c r="K177" s="12">
        <v>0</v>
      </c>
      <c r="L177" s="12">
        <v>0</v>
      </c>
    </row>
    <row r="178" spans="2:12" ht="63.75" customHeight="1">
      <c r="B178" s="35" t="s">
        <v>102</v>
      </c>
      <c r="C178" s="2"/>
      <c r="D178" s="2" t="s">
        <v>133</v>
      </c>
      <c r="E178" s="12">
        <f t="shared" si="2"/>
        <v>451250</v>
      </c>
      <c r="F178" s="12">
        <v>451250</v>
      </c>
      <c r="G178" s="12">
        <v>0</v>
      </c>
      <c r="H178" s="13">
        <v>0</v>
      </c>
      <c r="I178" s="12">
        <v>0</v>
      </c>
      <c r="J178" s="13">
        <v>0</v>
      </c>
      <c r="K178" s="12">
        <v>0</v>
      </c>
      <c r="L178" s="12">
        <v>0</v>
      </c>
    </row>
    <row r="179" spans="2:12" ht="15.75" customHeight="1">
      <c r="B179" s="35" t="s">
        <v>111</v>
      </c>
      <c r="C179" s="2"/>
      <c r="D179" s="19" t="s">
        <v>2</v>
      </c>
      <c r="E179" s="12">
        <f t="shared" si="2"/>
        <v>7543155.9</v>
      </c>
      <c r="F179" s="12">
        <v>0</v>
      </c>
      <c r="G179" s="12">
        <v>7543155.9</v>
      </c>
      <c r="H179" s="13">
        <v>0</v>
      </c>
      <c r="I179" s="12">
        <v>0</v>
      </c>
      <c r="J179" s="13">
        <v>0</v>
      </c>
      <c r="K179" s="12">
        <v>0</v>
      </c>
      <c r="L179" s="12">
        <v>0</v>
      </c>
    </row>
    <row r="180" spans="1:12" ht="40.5" customHeight="1">
      <c r="A180">
        <v>50820</v>
      </c>
      <c r="B180" s="30" t="s">
        <v>71</v>
      </c>
      <c r="C180" s="2"/>
      <c r="D180" s="2" t="s">
        <v>133</v>
      </c>
      <c r="E180" s="12">
        <f t="shared" si="2"/>
        <v>218029680</v>
      </c>
      <c r="F180" s="12">
        <v>7121400</v>
      </c>
      <c r="G180" s="12">
        <v>3560700</v>
      </c>
      <c r="H180" s="13">
        <v>0</v>
      </c>
      <c r="I180" s="29">
        <v>56808180</v>
      </c>
      <c r="J180" s="20">
        <v>50179800</v>
      </c>
      <c r="K180" s="20">
        <v>50179800</v>
      </c>
      <c r="L180" s="20">
        <v>50179800</v>
      </c>
    </row>
    <row r="181" spans="1:12" ht="39" customHeight="1">
      <c r="A181">
        <v>820</v>
      </c>
      <c r="B181" s="30" t="s">
        <v>71</v>
      </c>
      <c r="C181" s="2"/>
      <c r="D181" s="2" t="s">
        <v>134</v>
      </c>
      <c r="E181" s="12">
        <f t="shared" si="2"/>
        <v>22347583.28</v>
      </c>
      <c r="F181" s="12">
        <v>0</v>
      </c>
      <c r="G181" s="12">
        <v>4450875</v>
      </c>
      <c r="H181" s="13">
        <v>17896708.28</v>
      </c>
      <c r="I181" s="12">
        <v>0</v>
      </c>
      <c r="J181" s="13">
        <v>0</v>
      </c>
      <c r="K181" s="12">
        <v>0</v>
      </c>
      <c r="L181" s="12">
        <v>0</v>
      </c>
    </row>
    <row r="182" spans="2:12" ht="41.25" customHeight="1">
      <c r="B182" s="30" t="s">
        <v>103</v>
      </c>
      <c r="C182" s="2"/>
      <c r="D182" s="2" t="s">
        <v>133</v>
      </c>
      <c r="E182" s="12">
        <f t="shared" si="2"/>
        <v>276222</v>
      </c>
      <c r="F182" s="12">
        <v>276222</v>
      </c>
      <c r="G182" s="12">
        <v>0</v>
      </c>
      <c r="H182" s="13">
        <v>0</v>
      </c>
      <c r="I182" s="12">
        <v>0</v>
      </c>
      <c r="J182" s="13">
        <v>0</v>
      </c>
      <c r="K182" s="12">
        <v>0</v>
      </c>
      <c r="L182" s="12">
        <v>0</v>
      </c>
    </row>
    <row r="183" spans="1:12" ht="24" customHeight="1">
      <c r="A183">
        <v>83410</v>
      </c>
      <c r="B183" s="30" t="s">
        <v>147</v>
      </c>
      <c r="C183" s="2"/>
      <c r="D183" s="19" t="s">
        <v>2</v>
      </c>
      <c r="E183" s="12">
        <f t="shared" si="2"/>
        <v>63663.5</v>
      </c>
      <c r="F183" s="12">
        <v>0</v>
      </c>
      <c r="G183" s="12">
        <v>0</v>
      </c>
      <c r="H183" s="13"/>
      <c r="I183" s="12">
        <v>63663.5</v>
      </c>
      <c r="J183" s="13">
        <v>0</v>
      </c>
      <c r="K183" s="12">
        <v>0</v>
      </c>
      <c r="L183" s="12">
        <v>0</v>
      </c>
    </row>
    <row r="184" spans="1:12" ht="39.75" customHeight="1">
      <c r="A184" t="s">
        <v>146</v>
      </c>
      <c r="B184" s="30" t="s">
        <v>148</v>
      </c>
      <c r="C184" s="2"/>
      <c r="D184" s="19" t="s">
        <v>2</v>
      </c>
      <c r="E184" s="12">
        <f t="shared" si="2"/>
        <v>1795</v>
      </c>
      <c r="F184" s="12">
        <v>0</v>
      </c>
      <c r="G184" s="12">
        <v>0</v>
      </c>
      <c r="H184" s="13">
        <v>0</v>
      </c>
      <c r="I184" s="12">
        <v>1795</v>
      </c>
      <c r="J184" s="13">
        <v>0</v>
      </c>
      <c r="K184" s="12">
        <v>0</v>
      </c>
      <c r="L184" s="12">
        <v>0</v>
      </c>
    </row>
    <row r="185" spans="1:12" ht="23.25" customHeight="1">
      <c r="A185">
        <v>80910</v>
      </c>
      <c r="B185" s="30" t="s">
        <v>149</v>
      </c>
      <c r="C185" s="2"/>
      <c r="D185" s="19" t="s">
        <v>2</v>
      </c>
      <c r="E185" s="12">
        <f t="shared" si="2"/>
        <v>42000</v>
      </c>
      <c r="F185" s="12">
        <v>0</v>
      </c>
      <c r="G185" s="12">
        <v>0</v>
      </c>
      <c r="H185" s="13">
        <v>0</v>
      </c>
      <c r="I185" s="12">
        <v>42000</v>
      </c>
      <c r="J185" s="13">
        <v>0</v>
      </c>
      <c r="K185" s="12">
        <v>0</v>
      </c>
      <c r="L185" s="12">
        <v>0</v>
      </c>
    </row>
    <row r="186" spans="1:12" ht="28.5" customHeight="1">
      <c r="A186">
        <v>52600</v>
      </c>
      <c r="B186" s="30" t="s">
        <v>72</v>
      </c>
      <c r="C186" s="2"/>
      <c r="D186" s="2" t="s">
        <v>133</v>
      </c>
      <c r="E186" s="12">
        <f t="shared" si="2"/>
        <v>3044096.05</v>
      </c>
      <c r="F186" s="12">
        <v>539807.76</v>
      </c>
      <c r="G186" s="12">
        <v>475934.19</v>
      </c>
      <c r="H186" s="13">
        <v>506860.23</v>
      </c>
      <c r="I186" s="29">
        <v>268145.44</v>
      </c>
      <c r="J186" s="20">
        <v>402033.79</v>
      </c>
      <c r="K186" s="21">
        <v>417311.08</v>
      </c>
      <c r="L186" s="21">
        <v>434003.56</v>
      </c>
    </row>
    <row r="187" spans="1:12" ht="30.75" customHeight="1">
      <c r="A187">
        <v>82300</v>
      </c>
      <c r="B187" s="30" t="s">
        <v>97</v>
      </c>
      <c r="C187" s="2"/>
      <c r="D187" s="19" t="s">
        <v>2</v>
      </c>
      <c r="E187" s="12">
        <f t="shared" si="2"/>
        <v>12848792.62</v>
      </c>
      <c r="F187" s="12">
        <v>1329117</v>
      </c>
      <c r="G187" s="12">
        <v>8819675.62</v>
      </c>
      <c r="H187" s="13">
        <v>550000</v>
      </c>
      <c r="I187" s="28">
        <v>550000</v>
      </c>
      <c r="J187" s="20">
        <v>600000</v>
      </c>
      <c r="K187" s="20">
        <v>500000</v>
      </c>
      <c r="L187" s="20">
        <v>500000</v>
      </c>
    </row>
    <row r="188" spans="1:12" ht="12" customHeight="1">
      <c r="A188">
        <v>12650</v>
      </c>
      <c r="B188" s="30" t="s">
        <v>89</v>
      </c>
      <c r="C188" s="2"/>
      <c r="D188" s="19" t="s">
        <v>126</v>
      </c>
      <c r="E188" s="12">
        <f t="shared" si="2"/>
        <v>1675130.8399999999</v>
      </c>
      <c r="F188" s="12">
        <v>470000</v>
      </c>
      <c r="G188" s="12">
        <v>776370.84</v>
      </c>
      <c r="H188" s="13">
        <v>428760</v>
      </c>
      <c r="I188" s="12">
        <v>0</v>
      </c>
      <c r="J188" s="13">
        <v>0</v>
      </c>
      <c r="K188" s="12">
        <v>0</v>
      </c>
      <c r="L188" s="12">
        <v>0</v>
      </c>
    </row>
    <row r="189" spans="1:12" ht="12" customHeight="1">
      <c r="A189">
        <v>83360</v>
      </c>
      <c r="B189" s="30" t="s">
        <v>128</v>
      </c>
      <c r="C189" s="2"/>
      <c r="D189" s="19" t="s">
        <v>126</v>
      </c>
      <c r="E189" s="12">
        <f t="shared" si="2"/>
        <v>5022325.99</v>
      </c>
      <c r="F189" s="12"/>
      <c r="G189" s="12"/>
      <c r="H189" s="13"/>
      <c r="I189" s="28">
        <v>1179573.19</v>
      </c>
      <c r="J189" s="20">
        <v>1280917.6</v>
      </c>
      <c r="K189" s="20">
        <v>1280917.6</v>
      </c>
      <c r="L189" s="20">
        <v>1280917.6</v>
      </c>
    </row>
    <row r="190" spans="1:12" ht="17.25" customHeight="1">
      <c r="A190" t="s">
        <v>121</v>
      </c>
      <c r="B190" s="30" t="s">
        <v>122</v>
      </c>
      <c r="C190" s="2"/>
      <c r="D190" s="19" t="s">
        <v>126</v>
      </c>
      <c r="E190" s="12">
        <f t="shared" si="2"/>
        <v>117897</v>
      </c>
      <c r="F190" s="12">
        <v>0</v>
      </c>
      <c r="G190" s="12">
        <v>0</v>
      </c>
      <c r="H190" s="13">
        <v>50188</v>
      </c>
      <c r="I190" s="12">
        <v>67709</v>
      </c>
      <c r="J190" s="13">
        <v>0</v>
      </c>
      <c r="K190" s="12">
        <v>0</v>
      </c>
      <c r="L190" s="12">
        <v>0</v>
      </c>
    </row>
    <row r="191" spans="1:12" ht="18.75" customHeight="1">
      <c r="A191" t="s">
        <v>121</v>
      </c>
      <c r="B191" s="30" t="s">
        <v>122</v>
      </c>
      <c r="C191" s="2"/>
      <c r="D191" s="2" t="s">
        <v>125</v>
      </c>
      <c r="E191" s="12">
        <f t="shared" si="2"/>
        <v>209510</v>
      </c>
      <c r="F191" s="12">
        <v>0</v>
      </c>
      <c r="G191" s="12">
        <v>0</v>
      </c>
      <c r="H191" s="13">
        <v>209510</v>
      </c>
      <c r="I191" s="12">
        <v>0</v>
      </c>
      <c r="J191" s="13">
        <v>0</v>
      </c>
      <c r="K191" s="12">
        <v>0</v>
      </c>
      <c r="L191" s="12">
        <v>0</v>
      </c>
    </row>
    <row r="192" spans="2:12" ht="33" customHeight="1">
      <c r="B192" s="30" t="s">
        <v>105</v>
      </c>
      <c r="C192" s="2"/>
      <c r="D192" s="2" t="s">
        <v>133</v>
      </c>
      <c r="E192" s="12">
        <f t="shared" si="2"/>
        <v>17056432.7</v>
      </c>
      <c r="F192" s="12">
        <v>15963584.54</v>
      </c>
      <c r="G192" s="12">
        <v>1092848.16</v>
      </c>
      <c r="H192" s="13">
        <v>0</v>
      </c>
      <c r="I192" s="12">
        <v>0</v>
      </c>
      <c r="J192" s="13">
        <v>0</v>
      </c>
      <c r="K192" s="12">
        <v>0</v>
      </c>
      <c r="L192" s="12">
        <v>0</v>
      </c>
    </row>
    <row r="193" spans="1:12" ht="30" customHeight="1">
      <c r="A193">
        <v>9601</v>
      </c>
      <c r="B193" s="30" t="s">
        <v>92</v>
      </c>
      <c r="C193" s="2"/>
      <c r="D193" s="19" t="s">
        <v>2</v>
      </c>
      <c r="E193" s="12">
        <f t="shared" si="2"/>
        <v>415697.32</v>
      </c>
      <c r="F193" s="12">
        <v>0</v>
      </c>
      <c r="G193" s="12">
        <v>173075.54</v>
      </c>
      <c r="H193" s="13">
        <v>242621.78</v>
      </c>
      <c r="I193" s="28">
        <v>0</v>
      </c>
      <c r="J193" s="20">
        <v>0</v>
      </c>
      <c r="K193" s="21">
        <v>0</v>
      </c>
      <c r="L193" s="21">
        <v>0</v>
      </c>
    </row>
    <row r="194" spans="1:12" ht="41.25" customHeight="1">
      <c r="A194">
        <v>80720</v>
      </c>
      <c r="B194" s="30" t="s">
        <v>113</v>
      </c>
      <c r="C194" s="2"/>
      <c r="D194" s="19" t="s">
        <v>2</v>
      </c>
      <c r="E194" s="12">
        <f t="shared" si="2"/>
        <v>86484186.74999999</v>
      </c>
      <c r="F194" s="12">
        <v>0</v>
      </c>
      <c r="G194" s="12">
        <v>74566.84</v>
      </c>
      <c r="H194" s="13">
        <v>15796003.35</v>
      </c>
      <c r="I194" s="12">
        <v>17575508.14</v>
      </c>
      <c r="J194" s="20">
        <v>17462375.43</v>
      </c>
      <c r="K194" s="21">
        <v>17672869.47</v>
      </c>
      <c r="L194" s="21">
        <v>17902863.52</v>
      </c>
    </row>
    <row r="195" spans="2:12" ht="40.5" customHeight="1">
      <c r="B195" s="30" t="s">
        <v>110</v>
      </c>
      <c r="C195" s="2"/>
      <c r="D195" s="19" t="s">
        <v>2</v>
      </c>
      <c r="E195" s="12">
        <f t="shared" si="2"/>
        <v>96400</v>
      </c>
      <c r="F195" s="12">
        <v>0</v>
      </c>
      <c r="G195" s="12">
        <v>96400</v>
      </c>
      <c r="H195" s="13">
        <v>0</v>
      </c>
      <c r="I195" s="12">
        <v>0</v>
      </c>
      <c r="J195" s="13">
        <v>0</v>
      </c>
      <c r="K195" s="12">
        <v>0</v>
      </c>
      <c r="L195" s="12">
        <v>0</v>
      </c>
    </row>
    <row r="196" spans="1:12" ht="26.25" customHeight="1">
      <c r="A196" t="s">
        <v>123</v>
      </c>
      <c r="B196" s="30" t="s">
        <v>124</v>
      </c>
      <c r="C196" s="2"/>
      <c r="D196" s="2" t="s">
        <v>133</v>
      </c>
      <c r="E196" s="12">
        <f aca="true" t="shared" si="3" ref="E196:E207">SUM(F196:L196)</f>
        <v>22546441.23</v>
      </c>
      <c r="F196" s="12">
        <v>0</v>
      </c>
      <c r="G196" s="12">
        <v>0</v>
      </c>
      <c r="H196" s="13">
        <v>20254642.23</v>
      </c>
      <c r="I196" s="12">
        <v>2291799</v>
      </c>
      <c r="J196" s="13">
        <v>0</v>
      </c>
      <c r="K196" s="12">
        <v>0</v>
      </c>
      <c r="L196" s="12">
        <v>0</v>
      </c>
    </row>
    <row r="197" spans="1:12" ht="27" customHeight="1">
      <c r="A197">
        <v>5629</v>
      </c>
      <c r="B197" s="30" t="s">
        <v>137</v>
      </c>
      <c r="C197" s="2"/>
      <c r="D197" s="2" t="s">
        <v>133</v>
      </c>
      <c r="E197" s="12">
        <f t="shared" si="3"/>
        <v>115400</v>
      </c>
      <c r="F197" s="12"/>
      <c r="G197" s="12"/>
      <c r="H197" s="13"/>
      <c r="I197" s="12">
        <v>115400</v>
      </c>
      <c r="J197" s="13">
        <v>0</v>
      </c>
      <c r="K197" s="12">
        <v>0</v>
      </c>
      <c r="L197" s="12">
        <v>0</v>
      </c>
    </row>
    <row r="198" spans="1:12" ht="27" customHeight="1">
      <c r="A198">
        <v>83270</v>
      </c>
      <c r="B198" s="30" t="s">
        <v>138</v>
      </c>
      <c r="C198" s="2"/>
      <c r="D198" s="19" t="s">
        <v>2</v>
      </c>
      <c r="E198" s="12">
        <f t="shared" si="3"/>
        <v>214350</v>
      </c>
      <c r="F198" s="12"/>
      <c r="G198" s="12"/>
      <c r="H198" s="13"/>
      <c r="I198" s="12">
        <v>214350</v>
      </c>
      <c r="J198" s="13">
        <v>0</v>
      </c>
      <c r="K198" s="12">
        <v>0</v>
      </c>
      <c r="L198" s="12">
        <v>0</v>
      </c>
    </row>
    <row r="199" spans="1:12" ht="18" customHeight="1">
      <c r="A199">
        <v>14240</v>
      </c>
      <c r="B199" s="30" t="s">
        <v>150</v>
      </c>
      <c r="C199" s="2"/>
      <c r="D199" s="19" t="s">
        <v>2</v>
      </c>
      <c r="E199" s="12">
        <f t="shared" si="3"/>
        <v>34105</v>
      </c>
      <c r="F199" s="12"/>
      <c r="G199" s="12"/>
      <c r="H199" s="13"/>
      <c r="I199" s="12">
        <v>34105</v>
      </c>
      <c r="J199" s="13">
        <v>0</v>
      </c>
      <c r="K199" s="12">
        <v>0</v>
      </c>
      <c r="L199" s="12">
        <v>0</v>
      </c>
    </row>
    <row r="200" spans="1:12" ht="12.75" customHeight="1">
      <c r="A200">
        <v>903</v>
      </c>
      <c r="B200" s="30" t="s">
        <v>159</v>
      </c>
      <c r="C200" s="2"/>
      <c r="D200" s="19" t="s">
        <v>2</v>
      </c>
      <c r="E200" s="12">
        <f>SUM(F200:L200)</f>
        <v>4800</v>
      </c>
      <c r="F200" s="12"/>
      <c r="G200" s="12"/>
      <c r="H200" s="13"/>
      <c r="I200" s="12"/>
      <c r="J200" s="13">
        <v>4800</v>
      </c>
      <c r="K200" s="12"/>
      <c r="L200" s="12"/>
    </row>
    <row r="201" spans="1:12" ht="11.25" customHeight="1">
      <c r="A201">
        <v>904</v>
      </c>
      <c r="B201" s="30" t="s">
        <v>160</v>
      </c>
      <c r="C201" s="2"/>
      <c r="D201" s="19" t="s">
        <v>2</v>
      </c>
      <c r="E201" s="12">
        <f>SUM(F201:L201)</f>
        <v>1900</v>
      </c>
      <c r="F201" s="12"/>
      <c r="G201" s="12"/>
      <c r="H201" s="13"/>
      <c r="I201" s="12">
        <v>0</v>
      </c>
      <c r="J201" s="13">
        <v>1900</v>
      </c>
      <c r="K201" s="12">
        <v>0</v>
      </c>
      <c r="L201" s="12">
        <v>0</v>
      </c>
    </row>
    <row r="202" spans="1:12" ht="14.25" customHeight="1">
      <c r="A202">
        <v>961</v>
      </c>
      <c r="B202" s="30" t="s">
        <v>161</v>
      </c>
      <c r="C202" s="2"/>
      <c r="D202" s="19" t="s">
        <v>2</v>
      </c>
      <c r="E202" s="12">
        <f>SUM(F202:L202)</f>
        <v>5700</v>
      </c>
      <c r="F202" s="12"/>
      <c r="G202" s="12"/>
      <c r="H202" s="13"/>
      <c r="I202" s="12"/>
      <c r="J202" s="13">
        <v>5700</v>
      </c>
      <c r="K202" s="12"/>
      <c r="L202" s="12"/>
    </row>
    <row r="203" spans="1:12" ht="14.25" customHeight="1">
      <c r="A203">
        <v>905</v>
      </c>
      <c r="B203" s="30" t="s">
        <v>162</v>
      </c>
      <c r="C203" s="2"/>
      <c r="D203" s="19" t="s">
        <v>2</v>
      </c>
      <c r="E203" s="12">
        <f t="shared" si="3"/>
        <v>5700</v>
      </c>
      <c r="F203" s="12"/>
      <c r="G203" s="12"/>
      <c r="H203" s="13"/>
      <c r="I203" s="12">
        <v>0</v>
      </c>
      <c r="J203" s="13">
        <v>5700</v>
      </c>
      <c r="K203" s="12">
        <v>0</v>
      </c>
      <c r="L203" s="12">
        <v>0</v>
      </c>
    </row>
    <row r="204" spans="1:12" ht="24" customHeight="1">
      <c r="A204">
        <v>14240</v>
      </c>
      <c r="B204" s="30" t="s">
        <v>163</v>
      </c>
      <c r="C204" s="2"/>
      <c r="D204" s="2" t="s">
        <v>133</v>
      </c>
      <c r="E204" s="12">
        <f t="shared" si="3"/>
        <v>50000</v>
      </c>
      <c r="F204" s="12"/>
      <c r="G204" s="12"/>
      <c r="H204" s="13"/>
      <c r="I204" s="21">
        <v>0</v>
      </c>
      <c r="J204" s="20">
        <v>50000</v>
      </c>
      <c r="K204" s="12">
        <v>0</v>
      </c>
      <c r="L204" s="12">
        <v>0</v>
      </c>
    </row>
    <row r="205" spans="1:12" ht="24" customHeight="1">
      <c r="A205">
        <v>83270</v>
      </c>
      <c r="B205" s="36" t="s">
        <v>138</v>
      </c>
      <c r="C205" s="2"/>
      <c r="D205" s="2"/>
      <c r="E205" s="12">
        <f t="shared" si="3"/>
        <v>502500</v>
      </c>
      <c r="F205" s="12"/>
      <c r="G205" s="12"/>
      <c r="H205" s="13"/>
      <c r="I205" s="21"/>
      <c r="J205" s="20">
        <v>502500</v>
      </c>
      <c r="K205" s="12"/>
      <c r="L205" s="12"/>
    </row>
    <row r="206" spans="1:12" ht="24" customHeight="1">
      <c r="A206">
        <v>82530</v>
      </c>
      <c r="B206" s="36" t="s">
        <v>167</v>
      </c>
      <c r="C206" s="2"/>
      <c r="D206" s="19" t="s">
        <v>2</v>
      </c>
      <c r="E206" s="12">
        <f t="shared" si="3"/>
        <v>3258081</v>
      </c>
      <c r="F206" s="12"/>
      <c r="G206" s="12"/>
      <c r="H206" s="13"/>
      <c r="I206" s="21"/>
      <c r="J206" s="20">
        <v>1086027</v>
      </c>
      <c r="K206" s="12">
        <v>1086027</v>
      </c>
      <c r="L206" s="12">
        <v>1086027</v>
      </c>
    </row>
    <row r="207" spans="1:12" ht="16.5" customHeight="1">
      <c r="A207">
        <v>5870</v>
      </c>
      <c r="B207" s="36" t="s">
        <v>164</v>
      </c>
      <c r="C207" s="2"/>
      <c r="D207" s="2"/>
      <c r="E207" s="12">
        <f t="shared" si="3"/>
        <v>3301172.48</v>
      </c>
      <c r="F207" s="12"/>
      <c r="G207" s="12"/>
      <c r="H207" s="13"/>
      <c r="I207" s="21"/>
      <c r="J207" s="20">
        <v>3301172.48</v>
      </c>
      <c r="K207" s="12"/>
      <c r="L207" s="12"/>
    </row>
    <row r="208" spans="2:12" ht="24">
      <c r="B208" s="57" t="s">
        <v>155</v>
      </c>
      <c r="C208" s="49" t="s">
        <v>9</v>
      </c>
      <c r="D208" s="4" t="s">
        <v>132</v>
      </c>
      <c r="E208" s="15">
        <f>F208+G208+H208+I208+J208+K208+L208</f>
        <v>53034235.18999999</v>
      </c>
      <c r="F208" s="15">
        <f>F211+F214+F217</f>
        <v>10440707.86</v>
      </c>
      <c r="G208" s="15">
        <f aca="true" t="shared" si="4" ref="G208:L208">G211+G214+G220+G217</f>
        <v>1366500</v>
      </c>
      <c r="H208" s="16">
        <f t="shared" si="4"/>
        <v>7720538.72</v>
      </c>
      <c r="I208" s="18">
        <f t="shared" si="4"/>
        <v>8266782.79</v>
      </c>
      <c r="J208" s="16">
        <f t="shared" si="4"/>
        <v>8526003.4</v>
      </c>
      <c r="K208" s="18">
        <f t="shared" si="4"/>
        <v>8322794.66</v>
      </c>
      <c r="L208" s="18">
        <f t="shared" si="4"/>
        <v>8390907.76</v>
      </c>
    </row>
    <row r="209" spans="2:12" ht="24">
      <c r="B209" s="58"/>
      <c r="C209" s="49"/>
      <c r="D209" s="4" t="s">
        <v>82</v>
      </c>
      <c r="E209" s="15">
        <f>F209+G209+H209+I209+J209+K209+L209</f>
        <v>14663015.379999999</v>
      </c>
      <c r="F209" s="15">
        <f>F212+F215+F218</f>
        <v>7158123.85</v>
      </c>
      <c r="G209" s="15">
        <f>G212+G215+G221+G218</f>
        <v>7504891.53</v>
      </c>
      <c r="H209" s="16">
        <f>H212+H215+H221</f>
        <v>0</v>
      </c>
      <c r="I209" s="18">
        <f>I212+I215+I221</f>
        <v>0</v>
      </c>
      <c r="J209" s="16">
        <f>J212+J215+J221</f>
        <v>0</v>
      </c>
      <c r="K209" s="18">
        <v>0</v>
      </c>
      <c r="L209" s="18">
        <v>0</v>
      </c>
    </row>
    <row r="210" spans="2:12" ht="12.75">
      <c r="B210" s="59"/>
      <c r="C210" s="49"/>
      <c r="D210" s="4" t="s">
        <v>8</v>
      </c>
      <c r="E210" s="15">
        <f>F210+G210+H210+I210+J210+K210+L210</f>
        <v>67697250.57000001</v>
      </c>
      <c r="F210" s="15">
        <f aca="true" t="shared" si="5" ref="F210:K210">SUM(F208:F209)</f>
        <v>17598831.71</v>
      </c>
      <c r="G210" s="15">
        <f t="shared" si="5"/>
        <v>8871391.530000001</v>
      </c>
      <c r="H210" s="16">
        <f t="shared" si="5"/>
        <v>7720538.72</v>
      </c>
      <c r="I210" s="18">
        <f t="shared" si="5"/>
        <v>8266782.79</v>
      </c>
      <c r="J210" s="16">
        <f t="shared" si="5"/>
        <v>8526003.4</v>
      </c>
      <c r="K210" s="15">
        <f t="shared" si="5"/>
        <v>8322794.66</v>
      </c>
      <c r="L210" s="15">
        <f>SUM(L208:L209)</f>
        <v>8390907.76</v>
      </c>
    </row>
    <row r="211" spans="1:12" ht="18" customHeight="1">
      <c r="A211" s="41">
        <v>83360</v>
      </c>
      <c r="B211" s="48" t="s">
        <v>131</v>
      </c>
      <c r="C211" s="49"/>
      <c r="D211" s="2" t="s">
        <v>2</v>
      </c>
      <c r="E211" s="12">
        <f>F211+G211+H211+I211+J211+K211+L211</f>
        <v>1827797.83</v>
      </c>
      <c r="F211" s="12"/>
      <c r="G211" s="12">
        <v>0</v>
      </c>
      <c r="H211" s="13">
        <v>0</v>
      </c>
      <c r="I211" s="25">
        <v>475653.71</v>
      </c>
      <c r="J211" s="20">
        <v>629944.04</v>
      </c>
      <c r="K211" s="21">
        <v>366100.04</v>
      </c>
      <c r="L211" s="21">
        <v>356100.04</v>
      </c>
    </row>
    <row r="212" spans="1:12" ht="15" customHeight="1">
      <c r="A212" s="41"/>
      <c r="B212" s="48"/>
      <c r="C212" s="49"/>
      <c r="D212" s="2" t="s">
        <v>82</v>
      </c>
      <c r="E212" s="12">
        <f aca="true" t="shared" si="6" ref="E212:E222">F212+G212+H212+I212+J212+K212+L212</f>
        <v>0</v>
      </c>
      <c r="F212" s="12"/>
      <c r="G212" s="12">
        <v>0</v>
      </c>
      <c r="H212" s="13">
        <v>0</v>
      </c>
      <c r="I212" s="12">
        <v>0</v>
      </c>
      <c r="J212" s="13">
        <v>0</v>
      </c>
      <c r="K212" s="12">
        <v>0</v>
      </c>
      <c r="L212" s="12">
        <v>0</v>
      </c>
    </row>
    <row r="213" spans="1:12" ht="12.75">
      <c r="A213" s="41"/>
      <c r="B213" s="48"/>
      <c r="C213" s="49"/>
      <c r="D213" s="31" t="s">
        <v>8</v>
      </c>
      <c r="E213" s="32">
        <f t="shared" si="6"/>
        <v>1827797.83</v>
      </c>
      <c r="F213" s="32">
        <f>SUM(F211:F212)</f>
        <v>0</v>
      </c>
      <c r="G213" s="32">
        <f>SUM(G211:G212)</f>
        <v>0</v>
      </c>
      <c r="H213" s="33">
        <f>SUM(H211:H212)</f>
        <v>0</v>
      </c>
      <c r="I213" s="32">
        <f>I211+I212</f>
        <v>475653.71</v>
      </c>
      <c r="J213" s="32">
        <f>J211+J212</f>
        <v>629944.04</v>
      </c>
      <c r="K213" s="32">
        <f>K211+K212</f>
        <v>366100.04</v>
      </c>
      <c r="L213" s="32">
        <f>L211+L212</f>
        <v>356100.04</v>
      </c>
    </row>
    <row r="214" spans="2:12" ht="18" customHeight="1">
      <c r="B214" s="48" t="s">
        <v>83</v>
      </c>
      <c r="C214" s="49"/>
      <c r="D214" s="2" t="s">
        <v>2</v>
      </c>
      <c r="E214" s="12">
        <f t="shared" si="6"/>
        <v>2372335.22</v>
      </c>
      <c r="F214" s="12">
        <v>2372335.22</v>
      </c>
      <c r="G214" s="12">
        <f aca="true" t="shared" si="7" ref="G214:H216">SUM(G212:G213)</f>
        <v>0</v>
      </c>
      <c r="H214" s="13">
        <f t="shared" si="7"/>
        <v>0</v>
      </c>
      <c r="I214" s="12">
        <v>0</v>
      </c>
      <c r="J214" s="13">
        <v>0</v>
      </c>
      <c r="K214" s="12">
        <v>0</v>
      </c>
      <c r="L214" s="12">
        <v>0</v>
      </c>
    </row>
    <row r="215" spans="2:12" ht="18" customHeight="1">
      <c r="B215" s="48"/>
      <c r="C215" s="49"/>
      <c r="D215" s="2" t="s">
        <v>82</v>
      </c>
      <c r="E215" s="12">
        <f t="shared" si="6"/>
        <v>0</v>
      </c>
      <c r="F215" s="12"/>
      <c r="G215" s="12">
        <f t="shared" si="7"/>
        <v>0</v>
      </c>
      <c r="H215" s="13">
        <f t="shared" si="7"/>
        <v>0</v>
      </c>
      <c r="I215" s="12">
        <v>0</v>
      </c>
      <c r="J215" s="13">
        <v>0</v>
      </c>
      <c r="K215" s="12">
        <v>0</v>
      </c>
      <c r="L215" s="12">
        <v>0</v>
      </c>
    </row>
    <row r="216" spans="2:12" ht="12.75">
      <c r="B216" s="48"/>
      <c r="C216" s="49"/>
      <c r="D216" s="31" t="s">
        <v>8</v>
      </c>
      <c r="E216" s="32">
        <f t="shared" si="6"/>
        <v>2372335.22</v>
      </c>
      <c r="F216" s="32">
        <f>SUM(F214:F215)</f>
        <v>2372335.22</v>
      </c>
      <c r="G216" s="32">
        <f t="shared" si="7"/>
        <v>0</v>
      </c>
      <c r="H216" s="33">
        <f t="shared" si="7"/>
        <v>0</v>
      </c>
      <c r="I216" s="32">
        <v>0</v>
      </c>
      <c r="J216" s="33">
        <f>SUM(J214:J215)</f>
        <v>0</v>
      </c>
      <c r="K216" s="32">
        <f>SUM(K214:K215)</f>
        <v>0</v>
      </c>
      <c r="L216" s="32">
        <f>SUM(L214:L215)</f>
        <v>0</v>
      </c>
    </row>
    <row r="217" spans="1:12" ht="24">
      <c r="A217">
        <v>8071</v>
      </c>
      <c r="B217" s="42" t="s">
        <v>98</v>
      </c>
      <c r="C217" s="45"/>
      <c r="D217" s="2" t="s">
        <v>2</v>
      </c>
      <c r="E217" s="12">
        <f t="shared" si="6"/>
        <v>48453735.13999999</v>
      </c>
      <c r="F217" s="12">
        <v>8068372.64</v>
      </c>
      <c r="G217" s="12">
        <v>1366500</v>
      </c>
      <c r="H217" s="13">
        <v>7395538.72</v>
      </c>
      <c r="I217" s="21">
        <v>7735762.08</v>
      </c>
      <c r="J217" s="20">
        <v>7896059.36</v>
      </c>
      <c r="K217" s="21">
        <v>7956694.62</v>
      </c>
      <c r="L217" s="21">
        <v>8034807.72</v>
      </c>
    </row>
    <row r="218" spans="2:12" ht="24">
      <c r="B218" s="43"/>
      <c r="C218" s="46"/>
      <c r="D218" s="2" t="s">
        <v>82</v>
      </c>
      <c r="E218" s="12">
        <f t="shared" si="6"/>
        <v>13313015.379999999</v>
      </c>
      <c r="F218" s="12">
        <v>7158123.85</v>
      </c>
      <c r="G218" s="12">
        <v>6154891.53</v>
      </c>
      <c r="H218" s="13">
        <v>0</v>
      </c>
      <c r="I218" s="12">
        <v>0</v>
      </c>
      <c r="J218" s="13">
        <v>0</v>
      </c>
      <c r="K218" s="12">
        <v>0</v>
      </c>
      <c r="L218" s="12">
        <v>0</v>
      </c>
    </row>
    <row r="219" spans="2:12" ht="19.5" customHeight="1">
      <c r="B219" s="44"/>
      <c r="C219" s="47"/>
      <c r="D219" s="31" t="s">
        <v>8</v>
      </c>
      <c r="E219" s="32">
        <f t="shared" si="6"/>
        <v>61766750.519999996</v>
      </c>
      <c r="F219" s="32">
        <f aca="true" t="shared" si="8" ref="F219:K219">SUM(F217:F218)</f>
        <v>15226496.489999998</v>
      </c>
      <c r="G219" s="32">
        <f t="shared" si="8"/>
        <v>7521391.53</v>
      </c>
      <c r="H219" s="33">
        <f t="shared" si="8"/>
        <v>7395538.72</v>
      </c>
      <c r="I219" s="34">
        <f t="shared" si="8"/>
        <v>7735762.08</v>
      </c>
      <c r="J219" s="33">
        <f>SUM(J217:J218)</f>
        <v>7896059.36</v>
      </c>
      <c r="K219" s="32">
        <f t="shared" si="8"/>
        <v>7956694.62</v>
      </c>
      <c r="L219" s="32">
        <f>SUM(L217:L218)</f>
        <v>8034807.72</v>
      </c>
    </row>
    <row r="220" spans="2:12" ht="25.5" customHeight="1">
      <c r="B220" s="42" t="s">
        <v>109</v>
      </c>
      <c r="C220" s="45"/>
      <c r="D220" s="2" t="s">
        <v>2</v>
      </c>
      <c r="E220" s="12">
        <f t="shared" si="6"/>
        <v>380367</v>
      </c>
      <c r="F220" s="12"/>
      <c r="G220" s="12">
        <v>0</v>
      </c>
      <c r="H220" s="13">
        <v>325000</v>
      </c>
      <c r="I220" s="12">
        <v>55367</v>
      </c>
      <c r="J220" s="13">
        <f>SUM(J215:J216)</f>
        <v>0</v>
      </c>
      <c r="K220" s="12">
        <f>SUM(K215:K216)</f>
        <v>0</v>
      </c>
      <c r="L220" s="12">
        <f>SUM(L215:L216)</f>
        <v>0</v>
      </c>
    </row>
    <row r="221" spans="2:12" ht="24">
      <c r="B221" s="43"/>
      <c r="C221" s="46"/>
      <c r="D221" s="2" t="s">
        <v>82</v>
      </c>
      <c r="E221" s="12">
        <f t="shared" si="6"/>
        <v>40491128.53</v>
      </c>
      <c r="F221" s="12">
        <v>7158123.85</v>
      </c>
      <c r="G221" s="12">
        <v>1350000</v>
      </c>
      <c r="H221" s="13">
        <v>0</v>
      </c>
      <c r="I221" s="12">
        <v>0</v>
      </c>
      <c r="J221" s="13">
        <v>0</v>
      </c>
      <c r="K221" s="12">
        <f>SUM(K216:K220)</f>
        <v>15913389.24</v>
      </c>
      <c r="L221" s="12">
        <f>SUM(L216:L220)</f>
        <v>16069615.44</v>
      </c>
    </row>
    <row r="222" spans="2:12" ht="22.5" customHeight="1">
      <c r="B222" s="44"/>
      <c r="C222" s="47"/>
      <c r="D222" s="31" t="s">
        <v>8</v>
      </c>
      <c r="E222" s="32">
        <f t="shared" si="6"/>
        <v>40871495.53</v>
      </c>
      <c r="F222" s="32">
        <f>SUM(F220:F221)</f>
        <v>7158123.85</v>
      </c>
      <c r="G222" s="32">
        <f>SUM(G220:G221)</f>
        <v>1350000</v>
      </c>
      <c r="H222" s="33">
        <f>SUM(H220:H221)</f>
        <v>325000</v>
      </c>
      <c r="I222" s="32">
        <v>55367</v>
      </c>
      <c r="J222" s="33">
        <f>SUM(J220:J221)</f>
        <v>0</v>
      </c>
      <c r="K222" s="32">
        <f>SUM(K220:K221)</f>
        <v>15913389.24</v>
      </c>
      <c r="L222" s="32">
        <f>SUM(L220:L221)</f>
        <v>16069615.44</v>
      </c>
    </row>
    <row r="223" spans="2:12" ht="18" customHeight="1">
      <c r="B223" s="57" t="s">
        <v>156</v>
      </c>
      <c r="C223" s="45" t="s">
        <v>51</v>
      </c>
      <c r="D223" s="4" t="s">
        <v>132</v>
      </c>
      <c r="E223" s="15">
        <f aca="true" t="shared" si="9" ref="E223:E230">F223+G223+H223+I223+J223+K223+L223</f>
        <v>99417779.27000001</v>
      </c>
      <c r="F223" s="15">
        <v>10897637.07</v>
      </c>
      <c r="G223" s="15">
        <f>G226+G230</f>
        <v>11493961</v>
      </c>
      <c r="H223" s="16">
        <f>H226+H230</f>
        <v>12608107.92</v>
      </c>
      <c r="I223" s="15">
        <f>I225</f>
        <v>13983007.04</v>
      </c>
      <c r="J223" s="16">
        <f>J225</f>
        <v>17488741.15</v>
      </c>
      <c r="K223" s="15">
        <f>K225</f>
        <v>16382201.94</v>
      </c>
      <c r="L223" s="15">
        <f>L225</f>
        <v>16564123.15</v>
      </c>
    </row>
    <row r="224" spans="2:12" ht="15.75" customHeight="1">
      <c r="B224" s="58"/>
      <c r="C224" s="46"/>
      <c r="D224" s="4" t="s">
        <v>73</v>
      </c>
      <c r="E224" s="15">
        <f t="shared" si="9"/>
        <v>0</v>
      </c>
      <c r="F224" s="15">
        <v>0</v>
      </c>
      <c r="G224" s="15">
        <v>0</v>
      </c>
      <c r="H224" s="13">
        <v>0</v>
      </c>
      <c r="I224" s="12">
        <v>0</v>
      </c>
      <c r="J224" s="13">
        <v>0</v>
      </c>
      <c r="K224" s="12">
        <v>0</v>
      </c>
      <c r="L224" s="12">
        <v>0</v>
      </c>
    </row>
    <row r="225" spans="2:12" ht="18" customHeight="1">
      <c r="B225" s="59"/>
      <c r="C225" s="47"/>
      <c r="D225" s="4" t="s">
        <v>8</v>
      </c>
      <c r="E225" s="15">
        <f t="shared" si="9"/>
        <v>99417779.27000001</v>
      </c>
      <c r="F225" s="15">
        <f>SUM(F223:F224)</f>
        <v>10897637.07</v>
      </c>
      <c r="G225" s="15">
        <f>SUM(G223:G224)</f>
        <v>11493961</v>
      </c>
      <c r="H225" s="16">
        <f>SUM(H223:H224)</f>
        <v>12608107.92</v>
      </c>
      <c r="I225" s="15">
        <f>I226+I227+I230</f>
        <v>13983007.04</v>
      </c>
      <c r="J225" s="16">
        <f>J226+J227+J228+J229+J230</f>
        <v>17488741.15</v>
      </c>
      <c r="K225" s="15">
        <f>K226+K227+K230</f>
        <v>16382201.94</v>
      </c>
      <c r="L225" s="15">
        <f>L226+L227+L230</f>
        <v>16564123.15</v>
      </c>
    </row>
    <row r="226" spans="1:12" ht="32.25" customHeight="1">
      <c r="A226">
        <v>81140</v>
      </c>
      <c r="B226" s="40" t="s">
        <v>99</v>
      </c>
      <c r="C226" s="4"/>
      <c r="D226" s="2" t="s">
        <v>2</v>
      </c>
      <c r="E226" s="12">
        <f t="shared" si="9"/>
        <v>543129</v>
      </c>
      <c r="F226" s="12">
        <v>61095</v>
      </c>
      <c r="G226" s="12">
        <v>84334</v>
      </c>
      <c r="H226" s="13">
        <v>61540</v>
      </c>
      <c r="I226" s="21">
        <v>61540</v>
      </c>
      <c r="J226" s="20">
        <v>91540</v>
      </c>
      <c r="K226" s="20">
        <v>91540</v>
      </c>
      <c r="L226" s="20">
        <v>91540</v>
      </c>
    </row>
    <row r="227" spans="1:12" ht="18.75" customHeight="1">
      <c r="A227" s="1">
        <v>83360</v>
      </c>
      <c r="B227" s="37" t="s">
        <v>131</v>
      </c>
      <c r="C227" s="27"/>
      <c r="D227" s="2" t="s">
        <v>2</v>
      </c>
      <c r="E227" s="12">
        <f t="shared" si="9"/>
        <v>214914.45</v>
      </c>
      <c r="F227" s="12"/>
      <c r="G227" s="12"/>
      <c r="H227" s="13"/>
      <c r="I227" s="21">
        <v>73557.45</v>
      </c>
      <c r="J227" s="20">
        <v>50859</v>
      </c>
      <c r="K227" s="20">
        <v>45249</v>
      </c>
      <c r="L227" s="20">
        <v>45249</v>
      </c>
    </row>
    <row r="228" spans="1:12" ht="27" customHeight="1">
      <c r="A228" s="1">
        <v>80700</v>
      </c>
      <c r="B228" s="39" t="s">
        <v>165</v>
      </c>
      <c r="C228" s="27"/>
      <c r="D228" s="2" t="s">
        <v>2</v>
      </c>
      <c r="E228" s="12">
        <f t="shared" si="9"/>
        <v>4584663.74</v>
      </c>
      <c r="F228" s="12"/>
      <c r="G228" s="12"/>
      <c r="H228" s="13"/>
      <c r="I228" s="21"/>
      <c r="J228" s="20">
        <v>4584663.74</v>
      </c>
      <c r="K228" s="20"/>
      <c r="L228" s="20"/>
    </row>
    <row r="229" spans="1:12" ht="27" customHeight="1">
      <c r="A229" s="1">
        <v>81200</v>
      </c>
      <c r="B229" s="39" t="s">
        <v>166</v>
      </c>
      <c r="C229" s="27"/>
      <c r="D229" s="2" t="s">
        <v>2</v>
      </c>
      <c r="E229" s="12">
        <f t="shared" si="9"/>
        <v>2807114.57</v>
      </c>
      <c r="F229" s="12"/>
      <c r="G229" s="12"/>
      <c r="H229" s="13"/>
      <c r="I229" s="21"/>
      <c r="J229" s="20">
        <v>2807114.57</v>
      </c>
      <c r="K229" s="20"/>
      <c r="L229" s="20"/>
    </row>
    <row r="230" spans="1:12" ht="52.5" customHeight="1">
      <c r="A230" s="1">
        <v>80730</v>
      </c>
      <c r="B230" s="39" t="s">
        <v>60</v>
      </c>
      <c r="C230" s="26"/>
      <c r="D230" s="2" t="s">
        <v>2</v>
      </c>
      <c r="E230" s="12">
        <f t="shared" si="9"/>
        <v>91267957.51</v>
      </c>
      <c r="F230" s="12">
        <v>10836542.07</v>
      </c>
      <c r="G230" s="12">
        <v>11409627</v>
      </c>
      <c r="H230" s="13">
        <v>12546567.92</v>
      </c>
      <c r="I230" s="21">
        <v>13847909.59</v>
      </c>
      <c r="J230" s="20">
        <v>9954563.84</v>
      </c>
      <c r="K230" s="21">
        <v>16245412.94</v>
      </c>
      <c r="L230" s="21">
        <v>16427334.15</v>
      </c>
    </row>
    <row r="231" spans="2:12" ht="28.5" customHeight="1">
      <c r="B231" s="57" t="s">
        <v>157</v>
      </c>
      <c r="C231" s="49"/>
      <c r="D231" s="4" t="s">
        <v>132</v>
      </c>
      <c r="E231" s="15">
        <f aca="true" t="shared" si="10" ref="E231:E239">SUM(F231:L231)</f>
        <v>26352320.08</v>
      </c>
      <c r="F231" s="15">
        <f>F234+F237</f>
        <v>1098807.1</v>
      </c>
      <c r="G231" s="15">
        <f>G234+G237</f>
        <v>1551179.4300000002</v>
      </c>
      <c r="H231" s="16">
        <f>H237+H234</f>
        <v>1812927.08</v>
      </c>
      <c r="I231" s="18">
        <f>I237+I234</f>
        <v>1771792.19</v>
      </c>
      <c r="J231" s="18">
        <f>J237+J234+J240</f>
        <v>6641445.949999999</v>
      </c>
      <c r="K231" s="18">
        <f>K237+K234+K240</f>
        <v>7324507.57</v>
      </c>
      <c r="L231" s="18">
        <f>L237+L234+L240</f>
        <v>6151660.76</v>
      </c>
    </row>
    <row r="232" spans="2:12" ht="24">
      <c r="B232" s="58"/>
      <c r="C232" s="49"/>
      <c r="D232" s="4" t="s">
        <v>73</v>
      </c>
      <c r="E232" s="15">
        <f t="shared" si="10"/>
        <v>0</v>
      </c>
      <c r="F232" s="15">
        <v>0</v>
      </c>
      <c r="G232" s="15">
        <f>G238</f>
        <v>0</v>
      </c>
      <c r="H232" s="16">
        <f>H238</f>
        <v>0</v>
      </c>
      <c r="I232" s="15">
        <v>0</v>
      </c>
      <c r="J232" s="16">
        <f>J238</f>
        <v>0</v>
      </c>
      <c r="K232" s="15">
        <f>K238</f>
        <v>0</v>
      </c>
      <c r="L232" s="15">
        <f>L238</f>
        <v>0</v>
      </c>
    </row>
    <row r="233" spans="2:12" ht="12.75">
      <c r="B233" s="59"/>
      <c r="C233" s="49"/>
      <c r="D233" s="4" t="s">
        <v>8</v>
      </c>
      <c r="E233" s="15">
        <f t="shared" si="10"/>
        <v>26352320.08</v>
      </c>
      <c r="F233" s="15">
        <f aca="true" t="shared" si="11" ref="F233:K233">SUM(F231:F232)</f>
        <v>1098807.1</v>
      </c>
      <c r="G233" s="15">
        <f t="shared" si="11"/>
        <v>1551179.4300000002</v>
      </c>
      <c r="H233" s="16">
        <f t="shared" si="11"/>
        <v>1812927.08</v>
      </c>
      <c r="I233" s="18">
        <f t="shared" si="11"/>
        <v>1771792.19</v>
      </c>
      <c r="J233" s="16">
        <f t="shared" si="11"/>
        <v>6641445.949999999</v>
      </c>
      <c r="K233" s="18">
        <f t="shared" si="11"/>
        <v>7324507.57</v>
      </c>
      <c r="L233" s="18">
        <f>SUM(L231:L232)</f>
        <v>6151660.76</v>
      </c>
    </row>
    <row r="234" spans="1:12" ht="24">
      <c r="A234">
        <v>11230</v>
      </c>
      <c r="B234" s="51" t="s">
        <v>101</v>
      </c>
      <c r="C234" s="54"/>
      <c r="D234" s="2" t="s">
        <v>2</v>
      </c>
      <c r="E234" s="12">
        <f t="shared" si="10"/>
        <v>6788616.910000001</v>
      </c>
      <c r="F234" s="12">
        <v>1018407.1</v>
      </c>
      <c r="G234" s="12">
        <v>965865.27</v>
      </c>
      <c r="H234" s="13">
        <v>1071400.08</v>
      </c>
      <c r="I234" s="12">
        <v>1373097.58</v>
      </c>
      <c r="J234" s="13">
        <v>722190.15</v>
      </c>
      <c r="K234" s="12">
        <v>1405251.77</v>
      </c>
      <c r="L234" s="12">
        <v>232404.96</v>
      </c>
    </row>
    <row r="235" spans="2:12" ht="12" customHeight="1">
      <c r="B235" s="52"/>
      <c r="C235" s="55"/>
      <c r="D235" s="2" t="s">
        <v>73</v>
      </c>
      <c r="E235" s="12">
        <f t="shared" si="10"/>
        <v>0</v>
      </c>
      <c r="F235" s="12">
        <v>0</v>
      </c>
      <c r="G235" s="12">
        <v>0</v>
      </c>
      <c r="H235" s="13">
        <v>0</v>
      </c>
      <c r="I235" s="12">
        <v>0</v>
      </c>
      <c r="J235" s="13">
        <v>0</v>
      </c>
      <c r="K235" s="12">
        <v>0</v>
      </c>
      <c r="L235" s="12">
        <v>0</v>
      </c>
    </row>
    <row r="236" spans="2:12" ht="12.75">
      <c r="B236" s="53"/>
      <c r="C236" s="56"/>
      <c r="D236" s="2" t="s">
        <v>8</v>
      </c>
      <c r="E236" s="15">
        <f t="shared" si="10"/>
        <v>6788616.910000001</v>
      </c>
      <c r="F236" s="15">
        <f>SUM(F234:F235)</f>
        <v>1018407.1</v>
      </c>
      <c r="G236" s="15">
        <f>SUM(G234:G235)</f>
        <v>965865.27</v>
      </c>
      <c r="H236" s="16">
        <f>SUM(H234:H235)</f>
        <v>1071400.08</v>
      </c>
      <c r="I236" s="15">
        <f>I235+I234</f>
        <v>1373097.58</v>
      </c>
      <c r="J236" s="16">
        <f>SUM(J234:J235)</f>
        <v>722190.15</v>
      </c>
      <c r="K236" s="18">
        <f>SUM(K234:K235)</f>
        <v>1405251.77</v>
      </c>
      <c r="L236" s="18">
        <f>SUM(L234:L235)</f>
        <v>232404.96</v>
      </c>
    </row>
    <row r="237" spans="1:12" ht="25.5" customHeight="1">
      <c r="A237">
        <v>12060</v>
      </c>
      <c r="B237" s="48" t="s">
        <v>104</v>
      </c>
      <c r="C237" s="49"/>
      <c r="D237" s="2" t="s">
        <v>2</v>
      </c>
      <c r="E237" s="12">
        <f t="shared" si="10"/>
        <v>3620935.77</v>
      </c>
      <c r="F237" s="13">
        <v>80400</v>
      </c>
      <c r="G237" s="12">
        <v>585314.16</v>
      </c>
      <c r="H237" s="13">
        <v>741527</v>
      </c>
      <c r="I237" s="12">
        <v>398694.61</v>
      </c>
      <c r="J237" s="13">
        <v>605000</v>
      </c>
      <c r="K237" s="12">
        <v>605000</v>
      </c>
      <c r="L237" s="12">
        <v>605000</v>
      </c>
    </row>
    <row r="238" spans="2:12" ht="18" customHeight="1">
      <c r="B238" s="48"/>
      <c r="C238" s="49"/>
      <c r="D238" s="2" t="s">
        <v>73</v>
      </c>
      <c r="E238" s="12">
        <f t="shared" si="10"/>
        <v>0</v>
      </c>
      <c r="F238" s="13">
        <v>0</v>
      </c>
      <c r="G238" s="12">
        <v>0</v>
      </c>
      <c r="H238" s="13">
        <v>0</v>
      </c>
      <c r="I238" s="12">
        <v>0</v>
      </c>
      <c r="J238" s="13">
        <v>0</v>
      </c>
      <c r="K238" s="12">
        <v>0</v>
      </c>
      <c r="L238" s="12">
        <v>0</v>
      </c>
    </row>
    <row r="239" spans="2:12" ht="16.5" customHeight="1">
      <c r="B239" s="48"/>
      <c r="C239" s="49"/>
      <c r="D239" s="2" t="s">
        <v>8</v>
      </c>
      <c r="E239" s="15">
        <f t="shared" si="10"/>
        <v>3620935.77</v>
      </c>
      <c r="F239" s="16">
        <f aca="true" t="shared" si="12" ref="F239:K239">SUM(F237:F238)</f>
        <v>80400</v>
      </c>
      <c r="G239" s="15">
        <f t="shared" si="12"/>
        <v>585314.16</v>
      </c>
      <c r="H239" s="16">
        <f t="shared" si="12"/>
        <v>741527</v>
      </c>
      <c r="I239" s="18">
        <f t="shared" si="12"/>
        <v>398694.61</v>
      </c>
      <c r="J239" s="16">
        <f t="shared" si="12"/>
        <v>605000</v>
      </c>
      <c r="K239" s="18">
        <f t="shared" si="12"/>
        <v>605000</v>
      </c>
      <c r="L239" s="18">
        <f>SUM(L237:L238)</f>
        <v>605000</v>
      </c>
    </row>
    <row r="240" spans="1:12" ht="24" customHeight="1">
      <c r="A240">
        <v>81180</v>
      </c>
      <c r="B240" s="48" t="s">
        <v>142</v>
      </c>
      <c r="C240" s="49"/>
      <c r="D240" s="2" t="s">
        <v>2</v>
      </c>
      <c r="E240" s="12">
        <f>SUM(F240:L240)</f>
        <v>15942767.399999999</v>
      </c>
      <c r="F240" s="13">
        <v>0</v>
      </c>
      <c r="G240" s="12">
        <v>0</v>
      </c>
      <c r="H240" s="13">
        <v>0</v>
      </c>
      <c r="I240" s="12">
        <v>0</v>
      </c>
      <c r="J240" s="13">
        <v>5314255.8</v>
      </c>
      <c r="K240" s="12">
        <v>5314255.8</v>
      </c>
      <c r="L240" s="12">
        <v>5314255.8</v>
      </c>
    </row>
    <row r="241" spans="2:12" ht="18" customHeight="1">
      <c r="B241" s="48"/>
      <c r="C241" s="49"/>
      <c r="D241" s="2" t="s">
        <v>73</v>
      </c>
      <c r="E241" s="12">
        <f>SUM(F241:L241)</f>
        <v>0</v>
      </c>
      <c r="F241" s="13">
        <v>0</v>
      </c>
      <c r="G241" s="12">
        <v>0</v>
      </c>
      <c r="H241" s="13">
        <v>0</v>
      </c>
      <c r="I241" s="12">
        <v>0</v>
      </c>
      <c r="J241" s="13">
        <v>0</v>
      </c>
      <c r="K241" s="12">
        <v>0</v>
      </c>
      <c r="L241" s="12">
        <v>0</v>
      </c>
    </row>
    <row r="242" spans="2:12" ht="12.75">
      <c r="B242" s="48"/>
      <c r="C242" s="49"/>
      <c r="D242" s="2" t="s">
        <v>8</v>
      </c>
      <c r="E242" s="15">
        <f>SUM(F242:L242)</f>
        <v>15942767.399999999</v>
      </c>
      <c r="F242" s="16">
        <f aca="true" t="shared" si="13" ref="F242:K242">SUM(F240:F241)</f>
        <v>0</v>
      </c>
      <c r="G242" s="15">
        <f t="shared" si="13"/>
        <v>0</v>
      </c>
      <c r="H242" s="16">
        <f t="shared" si="13"/>
        <v>0</v>
      </c>
      <c r="I242" s="18">
        <f t="shared" si="13"/>
        <v>0</v>
      </c>
      <c r="J242" s="16">
        <f t="shared" si="13"/>
        <v>5314255.8</v>
      </c>
      <c r="K242" s="18">
        <f t="shared" si="13"/>
        <v>5314255.8</v>
      </c>
      <c r="L242" s="18">
        <f>SUM(L240:L241)</f>
        <v>5314255.8</v>
      </c>
    </row>
  </sheetData>
  <sheetProtection/>
  <mergeCells count="105">
    <mergeCell ref="B240:B242"/>
    <mergeCell ref="C240:C242"/>
    <mergeCell ref="B90:B92"/>
    <mergeCell ref="B120:B122"/>
    <mergeCell ref="C120:C122"/>
    <mergeCell ref="B123:B126"/>
    <mergeCell ref="C123:C126"/>
    <mergeCell ref="C111:C113"/>
    <mergeCell ref="B114:B116"/>
    <mergeCell ref="B117:B119"/>
    <mergeCell ref="B81:B83"/>
    <mergeCell ref="C114:C116"/>
    <mergeCell ref="B105:B107"/>
    <mergeCell ref="C105:C107"/>
    <mergeCell ref="B87:B89"/>
    <mergeCell ref="C117:C119"/>
    <mergeCell ref="C96:C98"/>
    <mergeCell ref="B108:B110"/>
    <mergeCell ref="C108:C110"/>
    <mergeCell ref="B111:B113"/>
    <mergeCell ref="C90:C92"/>
    <mergeCell ref="B99:B101"/>
    <mergeCell ref="C99:C101"/>
    <mergeCell ref="B93:B95"/>
    <mergeCell ref="C93:C95"/>
    <mergeCell ref="C57:C59"/>
    <mergeCell ref="C81:C83"/>
    <mergeCell ref="C72:C74"/>
    <mergeCell ref="B75:B77"/>
    <mergeCell ref="B78:B80"/>
    <mergeCell ref="C66:C68"/>
    <mergeCell ref="C69:C71"/>
    <mergeCell ref="B69:B71"/>
    <mergeCell ref="C78:C80"/>
    <mergeCell ref="B63:B65"/>
    <mergeCell ref="B57:B59"/>
    <mergeCell ref="C63:C65"/>
    <mergeCell ref="B66:B68"/>
    <mergeCell ref="B7:G7"/>
    <mergeCell ref="B11:B14"/>
    <mergeCell ref="E9:K9"/>
    <mergeCell ref="B15:B17"/>
    <mergeCell ref="C15:C17"/>
    <mergeCell ref="C18:C20"/>
    <mergeCell ref="B18:B20"/>
    <mergeCell ref="C11:C14"/>
    <mergeCell ref="B39:B41"/>
    <mergeCell ref="C39:C41"/>
    <mergeCell ref="B48:B50"/>
    <mergeCell ref="C48:C50"/>
    <mergeCell ref="C30:C32"/>
    <mergeCell ref="B42:B44"/>
    <mergeCell ref="C42:C44"/>
    <mergeCell ref="B45:B47"/>
    <mergeCell ref="C33:C35"/>
    <mergeCell ref="C84:C86"/>
    <mergeCell ref="B21:B23"/>
    <mergeCell ref="B30:B32"/>
    <mergeCell ref="B24:B26"/>
    <mergeCell ref="C24:C26"/>
    <mergeCell ref="B27:B29"/>
    <mergeCell ref="C27:C29"/>
    <mergeCell ref="C60:C62"/>
    <mergeCell ref="B33:B35"/>
    <mergeCell ref="C21:C23"/>
    <mergeCell ref="H4:K4"/>
    <mergeCell ref="B5:G5"/>
    <mergeCell ref="B6:G6"/>
    <mergeCell ref="C9:C10"/>
    <mergeCell ref="B9:B10"/>
    <mergeCell ref="B54:B56"/>
    <mergeCell ref="C54:C56"/>
    <mergeCell ref="C45:C47"/>
    <mergeCell ref="C51:C53"/>
    <mergeCell ref="D9:D10"/>
    <mergeCell ref="B223:B225"/>
    <mergeCell ref="B36:B38"/>
    <mergeCell ref="C36:C38"/>
    <mergeCell ref="C208:C210"/>
    <mergeCell ref="B208:B210"/>
    <mergeCell ref="B60:B62"/>
    <mergeCell ref="B51:B53"/>
    <mergeCell ref="B72:B74"/>
    <mergeCell ref="B96:B98"/>
    <mergeCell ref="B84:B86"/>
    <mergeCell ref="B234:B236"/>
    <mergeCell ref="C234:C236"/>
    <mergeCell ref="B231:B233"/>
    <mergeCell ref="C231:C233"/>
    <mergeCell ref="B102:B104"/>
    <mergeCell ref="C87:C89"/>
    <mergeCell ref="B220:B222"/>
    <mergeCell ref="C220:C222"/>
    <mergeCell ref="C214:C216"/>
    <mergeCell ref="C102:C104"/>
    <mergeCell ref="A211:A213"/>
    <mergeCell ref="B217:B219"/>
    <mergeCell ref="C217:C219"/>
    <mergeCell ref="B237:B239"/>
    <mergeCell ref="C237:C239"/>
    <mergeCell ref="C75:C77"/>
    <mergeCell ref="C223:C225"/>
    <mergeCell ref="B211:B213"/>
    <mergeCell ref="C211:C213"/>
    <mergeCell ref="B214:B216"/>
  </mergeCells>
  <printOptions/>
  <pageMargins left="0.3937007874015748" right="0.3937007874015748" top="0.1968503937007874" bottom="0" header="0.31496062992125984" footer="0.31496062992125984"/>
  <pageSetup fitToHeight="8" fitToWidth="1" horizontalDpi="600" verticalDpi="600" orientation="landscape" paperSize="9" scale="59" r:id="rId3"/>
  <rowBreaks count="2" manualBreakCount="2">
    <brk id="148" max="11" man="1"/>
    <brk id="17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Кожемяко</cp:lastModifiedBy>
  <cp:lastPrinted>2019-08-16T07:03:20Z</cp:lastPrinted>
  <dcterms:created xsi:type="dcterms:W3CDTF">1996-10-08T23:32:33Z</dcterms:created>
  <dcterms:modified xsi:type="dcterms:W3CDTF">2019-08-30T08:59:36Z</dcterms:modified>
  <cp:category/>
  <cp:version/>
  <cp:contentType/>
  <cp:contentStatus/>
</cp:coreProperties>
</file>