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1'!$4:$7</definedName>
  </definedNames>
  <calcPr fullCalcOnLoad="1"/>
</workbook>
</file>

<file path=xl/sharedStrings.xml><?xml version="1.0" encoding="utf-8"?>
<sst xmlns="http://schemas.openxmlformats.org/spreadsheetml/2006/main" count="172" uniqueCount="36">
  <si>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</si>
  <si>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</si>
  <si>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</si>
  <si>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</si>
  <si>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</si>
  <si>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</si>
  <si>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</si>
  <si>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</si>
  <si>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</si>
  <si>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</si>
  <si>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Устройство искусственных неровностей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</si>
  <si>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</si>
  <si>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</si>
  <si>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</si>
  <si>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</si>
  <si>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</si>
  <si>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</si>
  <si>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</si>
  <si>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</si>
  <si>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</si>
  <si>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</si>
  <si>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</si>
  <si>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</si>
  <si>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</si>
  <si>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</si>
  <si>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</si>
  <si>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</si>
  <si>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</si>
  <si>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</si>
  <si>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</si>
  <si>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(2016-2022 годы)".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</si>
  <si>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</si>
  <si>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</si>
  <si>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</si>
  <si>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</si>
  <si>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 xml:space="preserve">   Приложение7 
к постановлению  Клинцовской городской администрации    
  от  " 15"  06.  2018 № 1099   
к муниципальной программе "Развитие топливно-энергетического комплекса, жилищно-коммунального и дорожного хозяйства городского округа «город Клинцы Брянской области"" (2016 - 2022 годы)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</si>
</sst>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9" fontId="3" fillId="34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view="pageBreakPreview" zoomScaleSheetLayoutView="100" zoomScalePageLayoutView="0" workbookViewId="0" topLeftCell="A1">
      <selection activeCell="E1" sqref="E1:N1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1.75390625" style="0" bestFit="1" customWidth="1"/>
    <col min="12" max="13" width="11.75390625" style="0" customWidth="1"/>
    <col min="14" max="14" width="11.875" style="0" customWidth="1"/>
  </cols>
  <sheetData>
    <row r="1" spans="1:14" ht="80.25" customHeight="1">
      <c r="A1" s="1"/>
      <c r="B1" s="1"/>
      <c r="C1" s="1"/>
      <c r="D1" s="1"/>
      <c r="E1" s="26" t="s">
        <v>35</v>
      </c>
      <c r="F1" s="26"/>
      <c r="G1" s="26"/>
      <c r="H1" s="26"/>
      <c r="I1" s="26"/>
      <c r="J1" s="26"/>
      <c r="K1" s="26"/>
      <c r="L1" s="26"/>
      <c r="M1" s="26"/>
      <c r="N1" s="26"/>
    </row>
    <row r="2" spans="1:14" ht="18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8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25" t="s">
        <v>0</v>
      </c>
      <c r="B4" s="18" t="s">
        <v>23</v>
      </c>
      <c r="C4" s="18" t="s">
        <v>15</v>
      </c>
      <c r="D4" s="18" t="s">
        <v>24</v>
      </c>
      <c r="E4" s="31" t="s">
        <v>22</v>
      </c>
      <c r="F4" s="32"/>
      <c r="G4" s="32"/>
      <c r="H4" s="32"/>
      <c r="I4" s="32"/>
      <c r="J4" s="32"/>
      <c r="K4" s="32"/>
      <c r="L4" s="32"/>
      <c r="M4" s="32"/>
      <c r="N4" s="33"/>
    </row>
    <row r="5" spans="1:14" ht="12.75">
      <c r="A5" s="25"/>
      <c r="B5" s="19"/>
      <c r="C5" s="19"/>
      <c r="D5" s="19"/>
      <c r="E5" s="25" t="s">
        <v>1</v>
      </c>
      <c r="F5" s="27" t="s">
        <v>2</v>
      </c>
      <c r="G5" s="28"/>
      <c r="H5" s="28"/>
      <c r="I5" s="28"/>
      <c r="J5" s="28"/>
      <c r="K5" s="28"/>
      <c r="L5" s="28"/>
      <c r="M5" s="28"/>
      <c r="N5" s="29"/>
    </row>
    <row r="6" spans="1:14" ht="12.75">
      <c r="A6" s="25"/>
      <c r="B6" s="20"/>
      <c r="C6" s="20"/>
      <c r="D6" s="20"/>
      <c r="E6" s="25"/>
      <c r="F6" s="2">
        <v>2014</v>
      </c>
      <c r="G6" s="2">
        <v>2015</v>
      </c>
      <c r="H6" s="2">
        <v>2016</v>
      </c>
      <c r="I6" s="2">
        <v>2017</v>
      </c>
      <c r="J6" s="2">
        <v>2018</v>
      </c>
      <c r="K6" s="2">
        <v>2019</v>
      </c>
      <c r="L6" s="2">
        <v>2020</v>
      </c>
      <c r="M6" s="2">
        <v>2021</v>
      </c>
      <c r="N6" s="9">
        <v>2022</v>
      </c>
    </row>
    <row r="7" spans="1:14" ht="13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3">
        <v>12</v>
      </c>
    </row>
    <row r="8" spans="1:14" ht="24.75" customHeight="1">
      <c r="A8" s="18">
        <v>1</v>
      </c>
      <c r="B8" s="40" t="s">
        <v>28</v>
      </c>
      <c r="C8" s="18" t="s">
        <v>3</v>
      </c>
      <c r="D8" s="2" t="s">
        <v>4</v>
      </c>
      <c r="E8" s="4">
        <f>H8+I8+J8+K8+L8</f>
        <v>140926712.15</v>
      </c>
      <c r="F8" s="4">
        <v>0</v>
      </c>
      <c r="G8" s="4">
        <v>99979714</v>
      </c>
      <c r="H8" s="4">
        <v>104218296.98</v>
      </c>
      <c r="I8" s="4">
        <v>16691796</v>
      </c>
      <c r="J8" s="4">
        <v>20016619.17</v>
      </c>
      <c r="K8" s="4">
        <v>0</v>
      </c>
      <c r="L8" s="4">
        <v>0</v>
      </c>
      <c r="M8" s="4">
        <v>0</v>
      </c>
      <c r="N8" s="10">
        <v>0</v>
      </c>
    </row>
    <row r="9" spans="1:14" ht="42" customHeight="1">
      <c r="A9" s="19"/>
      <c r="B9" s="41"/>
      <c r="C9" s="19"/>
      <c r="D9" s="2" t="s">
        <v>5</v>
      </c>
      <c r="E9" s="4">
        <f>H9+I9+J9+K9+L9</f>
        <v>26811042.7</v>
      </c>
      <c r="F9" s="4">
        <f>22448205.24</f>
        <v>22448205.24</v>
      </c>
      <c r="G9" s="5">
        <v>9549489.54</v>
      </c>
      <c r="H9" s="4">
        <v>11005004.06</v>
      </c>
      <c r="I9" s="4">
        <v>4797360.77</v>
      </c>
      <c r="J9" s="14">
        <v>6680617.87</v>
      </c>
      <c r="K9" s="4">
        <v>2164030</v>
      </c>
      <c r="L9" s="4">
        <v>2164030</v>
      </c>
      <c r="M9" s="4">
        <v>0</v>
      </c>
      <c r="N9" s="10">
        <v>0</v>
      </c>
    </row>
    <row r="10" spans="1:14" ht="24">
      <c r="A10" s="19"/>
      <c r="B10" s="41"/>
      <c r="C10" s="19"/>
      <c r="D10" s="2" t="s">
        <v>9</v>
      </c>
      <c r="E10" s="4">
        <f>H10+I10+J10+K10+L10</f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10">
        <v>0</v>
      </c>
    </row>
    <row r="11" spans="1:14" ht="44.25" customHeight="1">
      <c r="A11" s="20"/>
      <c r="B11" s="42"/>
      <c r="C11" s="20"/>
      <c r="D11" s="2" t="s">
        <v>6</v>
      </c>
      <c r="E11" s="4">
        <f>H11+I11+J11+K11+L11</f>
        <v>167737754.85</v>
      </c>
      <c r="F11" s="4">
        <f aca="true" t="shared" si="0" ref="F11:K11">SUM(F8:F10)</f>
        <v>22448205.24</v>
      </c>
      <c r="G11" s="4">
        <f>SUM(G8:G10)</f>
        <v>109529203.53999999</v>
      </c>
      <c r="H11" s="4">
        <f>SUM(H8:H10)</f>
        <v>115223301.04</v>
      </c>
      <c r="I11" s="4">
        <f t="shared" si="0"/>
        <v>21489156.77</v>
      </c>
      <c r="J11" s="4">
        <f t="shared" si="0"/>
        <v>26697237.040000003</v>
      </c>
      <c r="K11" s="4">
        <f t="shared" si="0"/>
        <v>2164030</v>
      </c>
      <c r="L11" s="4">
        <f>SUM(L8:L10)</f>
        <v>2164030</v>
      </c>
      <c r="M11" s="4">
        <v>0</v>
      </c>
      <c r="N11" s="10">
        <v>0</v>
      </c>
    </row>
    <row r="12" spans="1:14" ht="12.75">
      <c r="A12" s="18">
        <v>2</v>
      </c>
      <c r="B12" s="21" t="s">
        <v>12</v>
      </c>
      <c r="C12" s="18" t="s">
        <v>3</v>
      </c>
      <c r="D12" s="2" t="s">
        <v>4</v>
      </c>
      <c r="E12" s="4">
        <f>H12+I12+J12+K12+L12</f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10">
        <v>0</v>
      </c>
    </row>
    <row r="13" spans="1:14" ht="36">
      <c r="A13" s="19"/>
      <c r="B13" s="22"/>
      <c r="C13" s="19"/>
      <c r="D13" s="2" t="s">
        <v>5</v>
      </c>
      <c r="E13" s="4">
        <f>H13+I13+K13+L13</f>
        <v>4766378.02</v>
      </c>
      <c r="F13" s="4">
        <v>986150.08</v>
      </c>
      <c r="G13" s="4">
        <v>490000</v>
      </c>
      <c r="H13" s="4">
        <v>1146025.42</v>
      </c>
      <c r="I13" s="4">
        <v>1620352.6</v>
      </c>
      <c r="J13" s="14">
        <v>1620352</v>
      </c>
      <c r="K13" s="4">
        <v>1000000</v>
      </c>
      <c r="L13" s="4">
        <v>1000000</v>
      </c>
      <c r="M13" s="4">
        <v>0</v>
      </c>
      <c r="N13" s="10">
        <v>0</v>
      </c>
    </row>
    <row r="14" spans="1:14" ht="24">
      <c r="A14" s="19"/>
      <c r="B14" s="22"/>
      <c r="C14" s="19"/>
      <c r="D14" s="2" t="s">
        <v>9</v>
      </c>
      <c r="E14" s="4">
        <f aca="true" t="shared" si="1" ref="E14:E21">H14+I14+J14+K14+L14</f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10">
        <v>0</v>
      </c>
    </row>
    <row r="15" spans="1:14" ht="12" customHeight="1">
      <c r="A15" s="20"/>
      <c r="B15" s="23"/>
      <c r="C15" s="20"/>
      <c r="D15" s="2" t="s">
        <v>6</v>
      </c>
      <c r="E15" s="4">
        <f t="shared" si="1"/>
        <v>6386730.02</v>
      </c>
      <c r="F15" s="4">
        <f aca="true" t="shared" si="2" ref="F15:K15">SUM(F12:F14)</f>
        <v>986150.08</v>
      </c>
      <c r="G15" s="4">
        <f t="shared" si="2"/>
        <v>490000</v>
      </c>
      <c r="H15" s="4">
        <f t="shared" si="2"/>
        <v>1146025.42</v>
      </c>
      <c r="I15" s="4">
        <f t="shared" si="2"/>
        <v>1620352.6</v>
      </c>
      <c r="J15" s="4">
        <f t="shared" si="2"/>
        <v>1620352</v>
      </c>
      <c r="K15" s="4">
        <f t="shared" si="2"/>
        <v>1000000</v>
      </c>
      <c r="L15" s="4">
        <f>SUM(L12:L14)</f>
        <v>1000000</v>
      </c>
      <c r="M15" s="4">
        <v>0</v>
      </c>
      <c r="N15" s="10">
        <v>0</v>
      </c>
    </row>
    <row r="16" spans="1:14" ht="12.75">
      <c r="A16" s="18">
        <v>3</v>
      </c>
      <c r="B16" s="21" t="s">
        <v>7</v>
      </c>
      <c r="C16" s="18" t="s">
        <v>3</v>
      </c>
      <c r="D16" s="2" t="s">
        <v>4</v>
      </c>
      <c r="E16" s="4">
        <f t="shared" si="1"/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10">
        <v>0</v>
      </c>
    </row>
    <row r="17" spans="1:14" ht="36">
      <c r="A17" s="19"/>
      <c r="B17" s="22"/>
      <c r="C17" s="19"/>
      <c r="D17" s="2" t="s">
        <v>5</v>
      </c>
      <c r="E17" s="4">
        <f t="shared" si="1"/>
        <v>5294591</v>
      </c>
      <c r="F17" s="4">
        <f>992808.41-2808.41</f>
        <v>990000</v>
      </c>
      <c r="G17" s="4">
        <v>500000</v>
      </c>
      <c r="H17" s="4">
        <v>498000</v>
      </c>
      <c r="I17" s="4">
        <v>1391144</v>
      </c>
      <c r="J17" s="14">
        <v>1405447</v>
      </c>
      <c r="K17" s="4">
        <v>1000000</v>
      </c>
      <c r="L17" s="4">
        <v>1000000</v>
      </c>
      <c r="M17" s="4">
        <v>0</v>
      </c>
      <c r="N17" s="10">
        <v>0</v>
      </c>
    </row>
    <row r="18" spans="1:14" ht="24">
      <c r="A18" s="19"/>
      <c r="B18" s="22"/>
      <c r="C18" s="19"/>
      <c r="D18" s="2" t="s">
        <v>9</v>
      </c>
      <c r="E18" s="4">
        <f t="shared" si="1"/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10">
        <v>0</v>
      </c>
    </row>
    <row r="19" spans="1:14" ht="12.75">
      <c r="A19" s="20"/>
      <c r="B19" s="23"/>
      <c r="C19" s="20"/>
      <c r="D19" s="2" t="s">
        <v>6</v>
      </c>
      <c r="E19" s="4">
        <f t="shared" si="1"/>
        <v>5294591</v>
      </c>
      <c r="F19" s="4">
        <f aca="true" t="shared" si="3" ref="F19:K19">SUM(F16:F18)</f>
        <v>990000</v>
      </c>
      <c r="G19" s="4">
        <f t="shared" si="3"/>
        <v>500000</v>
      </c>
      <c r="H19" s="4">
        <f t="shared" si="3"/>
        <v>498000</v>
      </c>
      <c r="I19" s="4">
        <f t="shared" si="3"/>
        <v>1391144</v>
      </c>
      <c r="J19" s="4">
        <f t="shared" si="3"/>
        <v>1405447</v>
      </c>
      <c r="K19" s="4">
        <f t="shared" si="3"/>
        <v>1000000</v>
      </c>
      <c r="L19" s="4">
        <f>SUM(L16:L18)</f>
        <v>1000000</v>
      </c>
      <c r="M19" s="4">
        <v>0</v>
      </c>
      <c r="N19" s="10">
        <v>0</v>
      </c>
    </row>
    <row r="20" spans="1:14" ht="12.75">
      <c r="A20" s="18">
        <v>4</v>
      </c>
      <c r="B20" s="21" t="s">
        <v>8</v>
      </c>
      <c r="C20" s="18" t="s">
        <v>3</v>
      </c>
      <c r="D20" s="2" t="s">
        <v>4</v>
      </c>
      <c r="E20" s="4">
        <f t="shared" si="1"/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10">
        <v>0</v>
      </c>
    </row>
    <row r="21" spans="1:14" ht="36">
      <c r="A21" s="19"/>
      <c r="B21" s="22"/>
      <c r="C21" s="19"/>
      <c r="D21" s="2" t="s">
        <v>5</v>
      </c>
      <c r="E21" s="4">
        <f t="shared" si="1"/>
        <v>700000</v>
      </c>
      <c r="F21" s="4">
        <f>933505.64-92473.64+99999</f>
        <v>941031</v>
      </c>
      <c r="G21" s="4">
        <f>400000+84478.33</f>
        <v>484478.33</v>
      </c>
      <c r="H21" s="4">
        <v>0</v>
      </c>
      <c r="I21" s="4">
        <v>350000</v>
      </c>
      <c r="J21" s="14">
        <v>350000</v>
      </c>
      <c r="K21" s="4">
        <v>0</v>
      </c>
      <c r="L21" s="4">
        <v>0</v>
      </c>
      <c r="M21" s="4">
        <v>0</v>
      </c>
      <c r="N21" s="10">
        <v>0</v>
      </c>
    </row>
    <row r="22" spans="1:14" ht="24">
      <c r="A22" s="19"/>
      <c r="B22" s="22"/>
      <c r="C22" s="19"/>
      <c r="D22" s="2" t="s">
        <v>9</v>
      </c>
      <c r="E22" s="4">
        <f>I22+J22+K22</f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10">
        <v>0</v>
      </c>
    </row>
    <row r="23" spans="1:14" ht="12.75">
      <c r="A23" s="20"/>
      <c r="B23" s="23"/>
      <c r="C23" s="20"/>
      <c r="D23" s="2" t="s">
        <v>6</v>
      </c>
      <c r="E23" s="4">
        <f>H23+I23+J23+K23+L23</f>
        <v>700000</v>
      </c>
      <c r="F23" s="4">
        <f aca="true" t="shared" si="4" ref="F23:K23">SUM(F20:F22)</f>
        <v>941031</v>
      </c>
      <c r="G23" s="4">
        <f t="shared" si="4"/>
        <v>484478.33</v>
      </c>
      <c r="H23" s="4">
        <f t="shared" si="4"/>
        <v>0</v>
      </c>
      <c r="I23" s="4">
        <f t="shared" si="4"/>
        <v>350000</v>
      </c>
      <c r="J23" s="4">
        <f t="shared" si="4"/>
        <v>350000</v>
      </c>
      <c r="K23" s="4">
        <f t="shared" si="4"/>
        <v>0</v>
      </c>
      <c r="L23" s="4">
        <f>SUM(L20:L22)</f>
        <v>0</v>
      </c>
      <c r="M23" s="4">
        <v>0</v>
      </c>
      <c r="N23" s="10">
        <v>0</v>
      </c>
    </row>
    <row r="24" spans="1:14" ht="12.75" customHeight="1">
      <c r="A24" s="18">
        <v>5</v>
      </c>
      <c r="B24" s="21" t="s">
        <v>10</v>
      </c>
      <c r="C24" s="18" t="s">
        <v>3</v>
      </c>
      <c r="D24" s="2" t="s">
        <v>4</v>
      </c>
      <c r="E24" s="4">
        <f>I24+J24+K24</f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10">
        <v>0</v>
      </c>
    </row>
    <row r="25" spans="1:14" ht="36">
      <c r="A25" s="19"/>
      <c r="B25" s="22"/>
      <c r="C25" s="19"/>
      <c r="D25" s="2" t="s">
        <v>5</v>
      </c>
      <c r="E25" s="4">
        <f>H25+I25+J25+K25+L25</f>
        <v>498528</v>
      </c>
      <c r="F25" s="4">
        <f>93594.5-93594.5+93553</f>
        <v>93553</v>
      </c>
      <c r="G25" s="4">
        <v>31226</v>
      </c>
      <c r="H25" s="4">
        <v>34000</v>
      </c>
      <c r="I25" s="4">
        <v>203858</v>
      </c>
      <c r="J25" s="14">
        <v>260670</v>
      </c>
      <c r="K25" s="4">
        <v>0</v>
      </c>
      <c r="L25" s="4">
        <v>0</v>
      </c>
      <c r="M25" s="4">
        <v>0</v>
      </c>
      <c r="N25" s="10">
        <v>0</v>
      </c>
    </row>
    <row r="26" spans="1:14" ht="24">
      <c r="A26" s="19"/>
      <c r="B26" s="22"/>
      <c r="C26" s="19"/>
      <c r="D26" s="2" t="s">
        <v>9</v>
      </c>
      <c r="E26" s="4">
        <f>H26+I26+J26+K26+L26</f>
        <v>0</v>
      </c>
      <c r="F26" s="5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0">
        <v>0</v>
      </c>
    </row>
    <row r="27" spans="1:14" ht="12.75">
      <c r="A27" s="20"/>
      <c r="B27" s="23"/>
      <c r="C27" s="20"/>
      <c r="D27" s="2" t="s">
        <v>6</v>
      </c>
      <c r="E27" s="4">
        <f>H27+I27+J27+K27+L27</f>
        <v>498528</v>
      </c>
      <c r="F27" s="4">
        <f aca="true" t="shared" si="5" ref="F27:L27">SUM(F24:F26)</f>
        <v>93553</v>
      </c>
      <c r="G27" s="4">
        <f t="shared" si="5"/>
        <v>31226</v>
      </c>
      <c r="H27" s="4">
        <f t="shared" si="5"/>
        <v>34000</v>
      </c>
      <c r="I27" s="4">
        <f t="shared" si="5"/>
        <v>203858</v>
      </c>
      <c r="J27" s="4">
        <f t="shared" si="5"/>
        <v>260670</v>
      </c>
      <c r="K27" s="4">
        <f t="shared" si="5"/>
        <v>0</v>
      </c>
      <c r="L27" s="4">
        <f t="shared" si="5"/>
        <v>0</v>
      </c>
      <c r="M27" s="4">
        <v>0</v>
      </c>
      <c r="N27" s="10">
        <v>0</v>
      </c>
    </row>
    <row r="28" spans="1:14" ht="12.75" customHeight="1">
      <c r="A28" s="18">
        <v>6</v>
      </c>
      <c r="B28" s="21" t="s">
        <v>34</v>
      </c>
      <c r="C28" s="18" t="s">
        <v>3</v>
      </c>
      <c r="D28" s="2" t="s">
        <v>4</v>
      </c>
      <c r="E28" s="4">
        <f>H28+I28+J28+K28+L28</f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10">
        <v>0</v>
      </c>
    </row>
    <row r="29" spans="1:14" ht="36">
      <c r="A29" s="19"/>
      <c r="B29" s="22"/>
      <c r="C29" s="19"/>
      <c r="D29" s="2" t="s">
        <v>5</v>
      </c>
      <c r="E29" s="4">
        <v>0</v>
      </c>
      <c r="F29" s="4">
        <f>671910-248100</f>
        <v>423810</v>
      </c>
      <c r="G29" s="4">
        <f>158906+400000-199970</f>
        <v>358936</v>
      </c>
      <c r="H29" s="4">
        <v>0</v>
      </c>
      <c r="I29" s="4">
        <v>0</v>
      </c>
      <c r="J29" s="14">
        <v>1120744.21</v>
      </c>
      <c r="K29" s="4">
        <v>0</v>
      </c>
      <c r="L29" s="4">
        <v>0</v>
      </c>
      <c r="M29" s="4">
        <v>0</v>
      </c>
      <c r="N29" s="10">
        <v>0</v>
      </c>
    </row>
    <row r="30" spans="1:14" ht="24">
      <c r="A30" s="19"/>
      <c r="B30" s="22"/>
      <c r="C30" s="19"/>
      <c r="D30" s="2" t="s">
        <v>9</v>
      </c>
      <c r="E30" s="4">
        <f>I30+J30+K30</f>
        <v>0</v>
      </c>
      <c r="F30" s="5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10">
        <v>0</v>
      </c>
    </row>
    <row r="31" spans="1:14" ht="12.75">
      <c r="A31" s="20"/>
      <c r="B31" s="23"/>
      <c r="C31" s="20"/>
      <c r="D31" s="2" t="s">
        <v>6</v>
      </c>
      <c r="E31" s="4">
        <v>0</v>
      </c>
      <c r="F31" s="4">
        <f aca="true" t="shared" si="6" ref="F31:L31">SUM(F28:F30)</f>
        <v>423810</v>
      </c>
      <c r="G31" s="4">
        <f t="shared" si="6"/>
        <v>358936</v>
      </c>
      <c r="H31" s="4">
        <f t="shared" si="6"/>
        <v>0</v>
      </c>
      <c r="I31" s="4">
        <f t="shared" si="6"/>
        <v>0</v>
      </c>
      <c r="J31" s="4">
        <f t="shared" si="6"/>
        <v>1120744.21</v>
      </c>
      <c r="K31" s="4">
        <f t="shared" si="6"/>
        <v>0</v>
      </c>
      <c r="L31" s="4">
        <f t="shared" si="6"/>
        <v>0</v>
      </c>
      <c r="M31" s="4">
        <v>0</v>
      </c>
      <c r="N31" s="10">
        <v>0</v>
      </c>
    </row>
    <row r="32" spans="1:14" ht="12.75" customHeight="1">
      <c r="A32" s="18">
        <v>6</v>
      </c>
      <c r="B32" s="21" t="s">
        <v>11</v>
      </c>
      <c r="C32" s="18" t="s">
        <v>3</v>
      </c>
      <c r="D32" s="2" t="s">
        <v>4</v>
      </c>
      <c r="E32" s="4">
        <f>H32+I32+J32+K32+L32</f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0">
        <v>0</v>
      </c>
    </row>
    <row r="33" spans="1:14" ht="36">
      <c r="A33" s="19"/>
      <c r="B33" s="22"/>
      <c r="C33" s="19"/>
      <c r="D33" s="2" t="s">
        <v>5</v>
      </c>
      <c r="E33" s="4">
        <f>H33+I33+J33+K33+L33</f>
        <v>1832136.78</v>
      </c>
      <c r="F33" s="4">
        <f>671910-248100</f>
        <v>423810</v>
      </c>
      <c r="G33" s="4">
        <f>158906+400000-199970</f>
        <v>358936</v>
      </c>
      <c r="H33" s="4">
        <v>317502</v>
      </c>
      <c r="I33" s="4">
        <v>579530.5</v>
      </c>
      <c r="J33" s="14">
        <v>935104.28</v>
      </c>
      <c r="K33" s="4">
        <v>0</v>
      </c>
      <c r="L33" s="4">
        <v>0</v>
      </c>
      <c r="M33" s="4">
        <v>0</v>
      </c>
      <c r="N33" s="10">
        <v>0</v>
      </c>
    </row>
    <row r="34" spans="1:14" ht="24">
      <c r="A34" s="19"/>
      <c r="B34" s="22"/>
      <c r="C34" s="19"/>
      <c r="D34" s="2" t="s">
        <v>9</v>
      </c>
      <c r="E34" s="4">
        <f>I34+J34+K34</f>
        <v>0</v>
      </c>
      <c r="F34" s="5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10">
        <v>0</v>
      </c>
    </row>
    <row r="35" spans="1:14" ht="12.75">
      <c r="A35" s="20"/>
      <c r="B35" s="23"/>
      <c r="C35" s="20"/>
      <c r="D35" s="2" t="s">
        <v>6</v>
      </c>
      <c r="E35" s="4">
        <f>H35+I35+J35+K35+L35</f>
        <v>1832136.78</v>
      </c>
      <c r="F35" s="4">
        <f aca="true" t="shared" si="7" ref="F35:L35">SUM(F32:F34)</f>
        <v>423810</v>
      </c>
      <c r="G35" s="4">
        <f t="shared" si="7"/>
        <v>358936</v>
      </c>
      <c r="H35" s="4">
        <f t="shared" si="7"/>
        <v>317502</v>
      </c>
      <c r="I35" s="4">
        <f t="shared" si="7"/>
        <v>579530.5</v>
      </c>
      <c r="J35" s="4">
        <f t="shared" si="7"/>
        <v>935104.28</v>
      </c>
      <c r="K35" s="4">
        <f t="shared" si="7"/>
        <v>0</v>
      </c>
      <c r="L35" s="4">
        <f t="shared" si="7"/>
        <v>0</v>
      </c>
      <c r="M35" s="4">
        <v>0</v>
      </c>
      <c r="N35" s="10">
        <v>0</v>
      </c>
    </row>
    <row r="36" spans="1:14" ht="12.75">
      <c r="A36" s="18">
        <v>7</v>
      </c>
      <c r="B36" s="21" t="s">
        <v>16</v>
      </c>
      <c r="C36" s="18" t="s">
        <v>3</v>
      </c>
      <c r="D36" s="2" t="s">
        <v>4</v>
      </c>
      <c r="E36" s="4">
        <f>H36+I36+J36+K36+L36</f>
        <v>0</v>
      </c>
      <c r="F36" s="4"/>
      <c r="G36" s="4"/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10">
        <v>0</v>
      </c>
    </row>
    <row r="37" spans="1:14" ht="36">
      <c r="A37" s="19"/>
      <c r="B37" s="22"/>
      <c r="C37" s="19"/>
      <c r="D37" s="2" t="s">
        <v>5</v>
      </c>
      <c r="E37" s="4">
        <f>H37+I37+J37+K37+L37</f>
        <v>64256</v>
      </c>
      <c r="F37" s="4"/>
      <c r="G37" s="4"/>
      <c r="H37" s="4">
        <v>64256</v>
      </c>
      <c r="I37" s="4">
        <v>0</v>
      </c>
      <c r="J37" s="14">
        <v>0</v>
      </c>
      <c r="K37" s="4">
        <v>0</v>
      </c>
      <c r="L37" s="4">
        <v>0</v>
      </c>
      <c r="M37" s="4">
        <v>0</v>
      </c>
      <c r="N37" s="10">
        <v>0</v>
      </c>
    </row>
    <row r="38" spans="1:14" ht="24">
      <c r="A38" s="19"/>
      <c r="B38" s="22"/>
      <c r="C38" s="19"/>
      <c r="D38" s="2" t="s">
        <v>9</v>
      </c>
      <c r="E38" s="4">
        <f>I38+J38+K38</f>
        <v>0</v>
      </c>
      <c r="F38" s="4"/>
      <c r="G38" s="4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10">
        <v>0</v>
      </c>
    </row>
    <row r="39" spans="1:14" ht="12.75">
      <c r="A39" s="20"/>
      <c r="B39" s="23"/>
      <c r="C39" s="20"/>
      <c r="D39" s="2" t="s">
        <v>6</v>
      </c>
      <c r="E39" s="4">
        <f>H39+I39+J39+K39+L39</f>
        <v>64256</v>
      </c>
      <c r="F39" s="4"/>
      <c r="G39" s="4"/>
      <c r="H39" s="4">
        <f>H36+H37+H38</f>
        <v>64256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10">
        <v>0</v>
      </c>
    </row>
    <row r="40" spans="1:14" ht="12.75">
      <c r="A40" s="18">
        <v>8</v>
      </c>
      <c r="B40" s="21" t="s">
        <v>18</v>
      </c>
      <c r="C40" s="18" t="s">
        <v>3</v>
      </c>
      <c r="D40" s="2" t="s">
        <v>4</v>
      </c>
      <c r="E40" s="4">
        <f>I40+J40+K40</f>
        <v>0</v>
      </c>
      <c r="F40" s="4"/>
      <c r="G40" s="4"/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10">
        <v>0</v>
      </c>
    </row>
    <row r="41" spans="1:14" ht="36">
      <c r="A41" s="19"/>
      <c r="B41" s="22"/>
      <c r="C41" s="19"/>
      <c r="D41" s="2" t="s">
        <v>5</v>
      </c>
      <c r="E41" s="4">
        <f>H41+I41+J41+K41+L41</f>
        <v>99000</v>
      </c>
      <c r="F41" s="4"/>
      <c r="G41" s="4"/>
      <c r="H41" s="4">
        <v>99000</v>
      </c>
      <c r="I41" s="4">
        <v>0</v>
      </c>
      <c r="J41" s="14">
        <v>0</v>
      </c>
      <c r="K41" s="4">
        <v>0</v>
      </c>
      <c r="L41" s="4">
        <v>0</v>
      </c>
      <c r="M41" s="4">
        <v>0</v>
      </c>
      <c r="N41" s="10">
        <v>0</v>
      </c>
    </row>
    <row r="42" spans="1:14" ht="24">
      <c r="A42" s="19"/>
      <c r="B42" s="22"/>
      <c r="C42" s="19"/>
      <c r="D42" s="2" t="s">
        <v>9</v>
      </c>
      <c r="E42" s="4">
        <f>H42+I42+J42+K42+L42</f>
        <v>0</v>
      </c>
      <c r="F42" s="4"/>
      <c r="G42" s="4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10">
        <v>0</v>
      </c>
    </row>
    <row r="43" spans="1:14" ht="12.75">
      <c r="A43" s="20"/>
      <c r="B43" s="23"/>
      <c r="C43" s="20"/>
      <c r="D43" s="2" t="s">
        <v>6</v>
      </c>
      <c r="E43" s="4">
        <f>H43+I43+J43+K43+L43</f>
        <v>99000</v>
      </c>
      <c r="F43" s="4"/>
      <c r="G43" s="4"/>
      <c r="H43" s="4">
        <f>H40+H41+H42</f>
        <v>99000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10">
        <v>0</v>
      </c>
    </row>
    <row r="44" spans="1:14" ht="12.75">
      <c r="A44" s="18">
        <v>9</v>
      </c>
      <c r="B44" s="21" t="s">
        <v>17</v>
      </c>
      <c r="C44" s="18" t="s">
        <v>3</v>
      </c>
      <c r="D44" s="2" t="s">
        <v>4</v>
      </c>
      <c r="E44" s="4">
        <f>I44+J44+K44</f>
        <v>0</v>
      </c>
      <c r="F44" s="4"/>
      <c r="G44" s="4"/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0">
        <v>0</v>
      </c>
    </row>
    <row r="45" spans="1:14" ht="36">
      <c r="A45" s="19"/>
      <c r="B45" s="22"/>
      <c r="C45" s="19"/>
      <c r="D45" s="2" t="s">
        <v>5</v>
      </c>
      <c r="E45" s="4">
        <f aca="true" t="shared" si="8" ref="E45:E72">H45+I45+J45+K45+L45</f>
        <v>1221284.65</v>
      </c>
      <c r="F45" s="4"/>
      <c r="G45" s="4"/>
      <c r="H45" s="4">
        <v>1221284.65</v>
      </c>
      <c r="I45" s="4">
        <v>0</v>
      </c>
      <c r="J45" s="14">
        <v>0</v>
      </c>
      <c r="K45" s="4">
        <v>0</v>
      </c>
      <c r="L45" s="4">
        <v>0</v>
      </c>
      <c r="M45" s="4">
        <v>0</v>
      </c>
      <c r="N45" s="10">
        <v>0</v>
      </c>
    </row>
    <row r="46" spans="1:14" ht="24">
      <c r="A46" s="19"/>
      <c r="B46" s="22"/>
      <c r="C46" s="19"/>
      <c r="D46" s="2" t="s">
        <v>9</v>
      </c>
      <c r="E46" s="4">
        <f t="shared" si="8"/>
        <v>0</v>
      </c>
      <c r="F46" s="4"/>
      <c r="G46" s="4"/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0">
        <v>0</v>
      </c>
    </row>
    <row r="47" spans="1:14" ht="15.75" customHeight="1">
      <c r="A47" s="20"/>
      <c r="B47" s="23"/>
      <c r="C47" s="20"/>
      <c r="D47" s="2" t="s">
        <v>6</v>
      </c>
      <c r="E47" s="4">
        <f t="shared" si="8"/>
        <v>1221284.65</v>
      </c>
      <c r="F47" s="4"/>
      <c r="G47" s="4"/>
      <c r="H47" s="4">
        <f>H44+H45+H46</f>
        <v>1221284.65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10">
        <v>0</v>
      </c>
    </row>
    <row r="48" spans="1:14" ht="12.75">
      <c r="A48" s="18">
        <v>10</v>
      </c>
      <c r="B48" s="21" t="s">
        <v>13</v>
      </c>
      <c r="C48" s="18" t="s">
        <v>3</v>
      </c>
      <c r="D48" s="2" t="s">
        <v>4</v>
      </c>
      <c r="E48" s="4">
        <f t="shared" si="8"/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10">
        <v>0</v>
      </c>
    </row>
    <row r="49" spans="1:14" ht="36">
      <c r="A49" s="19"/>
      <c r="B49" s="22"/>
      <c r="C49" s="19"/>
      <c r="D49" s="2" t="s">
        <v>5</v>
      </c>
      <c r="E49" s="4">
        <f t="shared" si="8"/>
        <v>2114897.57</v>
      </c>
      <c r="F49" s="4">
        <f>6511287.55-93553+2111740</f>
        <v>8529474.55</v>
      </c>
      <c r="G49" s="4">
        <f>1711098.45+2739279.5</f>
        <v>4450377.95</v>
      </c>
      <c r="H49" s="4">
        <v>2114897.57</v>
      </c>
      <c r="I49" s="4">
        <v>0</v>
      </c>
      <c r="J49" s="14">
        <v>0</v>
      </c>
      <c r="K49" s="4">
        <v>0</v>
      </c>
      <c r="L49" s="4">
        <v>0</v>
      </c>
      <c r="M49" s="4">
        <v>0</v>
      </c>
      <c r="N49" s="10">
        <v>0</v>
      </c>
    </row>
    <row r="50" spans="1:14" ht="24">
      <c r="A50" s="19"/>
      <c r="B50" s="22"/>
      <c r="C50" s="19"/>
      <c r="D50" s="2" t="s">
        <v>9</v>
      </c>
      <c r="E50" s="4">
        <f t="shared" si="8"/>
        <v>0</v>
      </c>
      <c r="F50" s="5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10">
        <v>0</v>
      </c>
    </row>
    <row r="51" spans="1:14" ht="33.75" customHeight="1">
      <c r="A51" s="20"/>
      <c r="B51" s="23"/>
      <c r="C51" s="20"/>
      <c r="D51" s="2" t="s">
        <v>6</v>
      </c>
      <c r="E51" s="4">
        <f t="shared" si="8"/>
        <v>2114897.57</v>
      </c>
      <c r="F51" s="4">
        <f aca="true" t="shared" si="9" ref="F51:L51">SUM(F48:F50)</f>
        <v>8529474.55</v>
      </c>
      <c r="G51" s="4">
        <f t="shared" si="9"/>
        <v>4450377.95</v>
      </c>
      <c r="H51" s="4">
        <f t="shared" si="9"/>
        <v>2114897.57</v>
      </c>
      <c r="I51" s="4">
        <f t="shared" si="9"/>
        <v>0</v>
      </c>
      <c r="J51" s="4">
        <f t="shared" si="9"/>
        <v>0</v>
      </c>
      <c r="K51" s="4">
        <f t="shared" si="9"/>
        <v>0</v>
      </c>
      <c r="L51" s="4">
        <f t="shared" si="9"/>
        <v>0</v>
      </c>
      <c r="M51" s="4">
        <v>0</v>
      </c>
      <c r="N51" s="10">
        <v>0</v>
      </c>
    </row>
    <row r="52" spans="1:14" ht="12.75">
      <c r="A52" s="18">
        <v>11</v>
      </c>
      <c r="B52" s="21" t="s">
        <v>19</v>
      </c>
      <c r="C52" s="18" t="s">
        <v>3</v>
      </c>
      <c r="D52" s="2" t="s">
        <v>4</v>
      </c>
      <c r="E52" s="4">
        <f t="shared" si="8"/>
        <v>0</v>
      </c>
      <c r="F52" s="4"/>
      <c r="G52" s="4"/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10">
        <v>0</v>
      </c>
    </row>
    <row r="53" spans="1:14" ht="36">
      <c r="A53" s="19"/>
      <c r="B53" s="22"/>
      <c r="C53" s="19"/>
      <c r="D53" s="2" t="s">
        <v>5</v>
      </c>
      <c r="E53" s="4">
        <f t="shared" si="8"/>
        <v>99999</v>
      </c>
      <c r="F53" s="4"/>
      <c r="G53" s="4"/>
      <c r="H53" s="4">
        <v>99999</v>
      </c>
      <c r="I53" s="4">
        <v>0</v>
      </c>
      <c r="J53" s="14">
        <v>0</v>
      </c>
      <c r="K53" s="4">
        <v>0</v>
      </c>
      <c r="L53" s="4">
        <v>0</v>
      </c>
      <c r="M53" s="4">
        <v>0</v>
      </c>
      <c r="N53" s="10">
        <v>0</v>
      </c>
    </row>
    <row r="54" spans="1:14" ht="24">
      <c r="A54" s="19"/>
      <c r="B54" s="22"/>
      <c r="C54" s="19"/>
      <c r="D54" s="2" t="s">
        <v>9</v>
      </c>
      <c r="E54" s="4">
        <f t="shared" si="8"/>
        <v>0</v>
      </c>
      <c r="F54" s="4"/>
      <c r="G54" s="4"/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10">
        <v>0</v>
      </c>
    </row>
    <row r="55" spans="1:14" ht="12.75">
      <c r="A55" s="20"/>
      <c r="B55" s="23"/>
      <c r="C55" s="20"/>
      <c r="D55" s="2" t="s">
        <v>6</v>
      </c>
      <c r="E55" s="4">
        <f t="shared" si="8"/>
        <v>99999</v>
      </c>
      <c r="F55" s="4"/>
      <c r="G55" s="4"/>
      <c r="H55" s="4">
        <f>SUM(H52:H54)</f>
        <v>99999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10">
        <v>0</v>
      </c>
    </row>
    <row r="56" spans="1:14" ht="12.75">
      <c r="A56" s="18">
        <v>12</v>
      </c>
      <c r="B56" s="21" t="s">
        <v>20</v>
      </c>
      <c r="C56" s="18" t="s">
        <v>3</v>
      </c>
      <c r="D56" s="2" t="s">
        <v>4</v>
      </c>
      <c r="E56" s="4">
        <f t="shared" si="8"/>
        <v>0</v>
      </c>
      <c r="F56" s="4"/>
      <c r="G56" s="4"/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10">
        <v>0</v>
      </c>
    </row>
    <row r="57" spans="1:14" ht="36">
      <c r="A57" s="19"/>
      <c r="B57" s="22"/>
      <c r="C57" s="19"/>
      <c r="D57" s="2" t="s">
        <v>5</v>
      </c>
      <c r="E57" s="4">
        <f t="shared" si="8"/>
        <v>195500</v>
      </c>
      <c r="F57" s="4"/>
      <c r="G57" s="4"/>
      <c r="H57" s="4">
        <v>0</v>
      </c>
      <c r="I57" s="4">
        <v>195500</v>
      </c>
      <c r="J57" s="14">
        <v>0</v>
      </c>
      <c r="K57" s="4">
        <v>0</v>
      </c>
      <c r="L57" s="4">
        <v>0</v>
      </c>
      <c r="M57" s="4">
        <v>0</v>
      </c>
      <c r="N57" s="10">
        <v>0</v>
      </c>
    </row>
    <row r="58" spans="1:14" ht="24">
      <c r="A58" s="19"/>
      <c r="B58" s="22"/>
      <c r="C58" s="19"/>
      <c r="D58" s="2" t="s">
        <v>9</v>
      </c>
      <c r="E58" s="4">
        <f t="shared" si="8"/>
        <v>0</v>
      </c>
      <c r="F58" s="4"/>
      <c r="G58" s="4"/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10">
        <v>0</v>
      </c>
    </row>
    <row r="59" spans="1:14" ht="12.75">
      <c r="A59" s="20"/>
      <c r="B59" s="23"/>
      <c r="C59" s="20"/>
      <c r="D59" s="2" t="s">
        <v>6</v>
      </c>
      <c r="E59" s="4">
        <f t="shared" si="8"/>
        <v>195500</v>
      </c>
      <c r="F59" s="4"/>
      <c r="G59" s="4"/>
      <c r="H59" s="4">
        <f>SUM(H56:H58)</f>
        <v>0</v>
      </c>
      <c r="I59" s="4">
        <f>SUM(I56:I58)</f>
        <v>195500</v>
      </c>
      <c r="J59" s="4">
        <v>0</v>
      </c>
      <c r="K59" s="4">
        <v>0</v>
      </c>
      <c r="L59" s="4">
        <v>0</v>
      </c>
      <c r="M59" s="4">
        <v>0</v>
      </c>
      <c r="N59" s="10">
        <v>0</v>
      </c>
    </row>
    <row r="60" spans="1:14" ht="12.75">
      <c r="A60" s="18">
        <v>13</v>
      </c>
      <c r="B60" s="37" t="s">
        <v>32</v>
      </c>
      <c r="C60" s="18" t="s">
        <v>3</v>
      </c>
      <c r="D60" s="2" t="s">
        <v>4</v>
      </c>
      <c r="E60" s="4">
        <f t="shared" si="8"/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10">
        <v>0</v>
      </c>
    </row>
    <row r="61" spans="1:14" ht="36">
      <c r="A61" s="19"/>
      <c r="B61" s="38"/>
      <c r="C61" s="19"/>
      <c r="D61" s="2" t="s">
        <v>5</v>
      </c>
      <c r="E61" s="4">
        <f t="shared" si="8"/>
        <v>651326.08</v>
      </c>
      <c r="F61" s="4">
        <v>0</v>
      </c>
      <c r="G61" s="4">
        <f>18880737.05+199970+3000000+90745.5</f>
        <v>22171452.55</v>
      </c>
      <c r="H61" s="4">
        <v>0</v>
      </c>
      <c r="I61" s="4">
        <v>402400</v>
      </c>
      <c r="J61" s="14">
        <v>248926.08</v>
      </c>
      <c r="K61" s="4">
        <v>0</v>
      </c>
      <c r="L61" s="4">
        <v>0</v>
      </c>
      <c r="M61" s="4">
        <v>0</v>
      </c>
      <c r="N61" s="10">
        <v>0</v>
      </c>
    </row>
    <row r="62" spans="1:14" ht="24">
      <c r="A62" s="19"/>
      <c r="B62" s="38"/>
      <c r="C62" s="19"/>
      <c r="D62" s="2" t="s">
        <v>9</v>
      </c>
      <c r="E62" s="4">
        <f t="shared" si="8"/>
        <v>0</v>
      </c>
      <c r="F62" s="5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10">
        <v>0</v>
      </c>
    </row>
    <row r="63" spans="1:14" ht="12.75">
      <c r="A63" s="20"/>
      <c r="B63" s="39"/>
      <c r="C63" s="20"/>
      <c r="D63" s="2" t="s">
        <v>6</v>
      </c>
      <c r="E63" s="4">
        <f t="shared" si="8"/>
        <v>651326.08</v>
      </c>
      <c r="F63" s="4">
        <f aca="true" t="shared" si="10" ref="F63:L63">SUM(F60:F62)</f>
        <v>0</v>
      </c>
      <c r="G63" s="4">
        <f t="shared" si="10"/>
        <v>22171452.55</v>
      </c>
      <c r="H63" s="4">
        <f t="shared" si="10"/>
        <v>0</v>
      </c>
      <c r="I63" s="4">
        <f t="shared" si="10"/>
        <v>402400</v>
      </c>
      <c r="J63" s="4">
        <f t="shared" si="10"/>
        <v>248926.08</v>
      </c>
      <c r="K63" s="4">
        <f t="shared" si="10"/>
        <v>0</v>
      </c>
      <c r="L63" s="4">
        <f t="shared" si="10"/>
        <v>0</v>
      </c>
      <c r="M63" s="4">
        <v>0</v>
      </c>
      <c r="N63" s="10">
        <v>0</v>
      </c>
    </row>
    <row r="64" spans="1:14" ht="12.75">
      <c r="A64" s="25">
        <v>14</v>
      </c>
      <c r="B64" s="24" t="s">
        <v>31</v>
      </c>
      <c r="C64" s="25" t="s">
        <v>3</v>
      </c>
      <c r="D64" s="2" t="s">
        <v>4</v>
      </c>
      <c r="E64" s="4">
        <f t="shared" si="8"/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10">
        <v>0</v>
      </c>
    </row>
    <row r="65" spans="1:14" ht="36">
      <c r="A65" s="25"/>
      <c r="B65" s="24"/>
      <c r="C65" s="25"/>
      <c r="D65" s="2" t="s">
        <v>5</v>
      </c>
      <c r="E65" s="4">
        <f t="shared" si="8"/>
        <v>57496800.15</v>
      </c>
      <c r="F65" s="4">
        <v>0</v>
      </c>
      <c r="G65" s="4">
        <f>18880737.05+199970+3000000+90745.5</f>
        <v>22171452.55</v>
      </c>
      <c r="H65" s="4">
        <v>14143139.8</v>
      </c>
      <c r="I65" s="4">
        <v>10785666.35</v>
      </c>
      <c r="J65" s="14">
        <v>11051008</v>
      </c>
      <c r="K65" s="4">
        <v>10788493</v>
      </c>
      <c r="L65" s="4">
        <v>10728493</v>
      </c>
      <c r="M65" s="4">
        <v>0</v>
      </c>
      <c r="N65" s="10">
        <v>0</v>
      </c>
    </row>
    <row r="66" spans="1:14" ht="24">
      <c r="A66" s="25"/>
      <c r="B66" s="24"/>
      <c r="C66" s="25"/>
      <c r="D66" s="2" t="s">
        <v>9</v>
      </c>
      <c r="E66" s="4">
        <f t="shared" si="8"/>
        <v>0</v>
      </c>
      <c r="F66" s="8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0">
        <v>0</v>
      </c>
    </row>
    <row r="67" spans="1:14" ht="12.75">
      <c r="A67" s="25"/>
      <c r="B67" s="24"/>
      <c r="C67" s="25"/>
      <c r="D67" s="2" t="s">
        <v>6</v>
      </c>
      <c r="E67" s="4">
        <f t="shared" si="8"/>
        <v>57496800.15</v>
      </c>
      <c r="F67" s="4">
        <f>SUM(F64:F66)</f>
        <v>0</v>
      </c>
      <c r="G67" s="4">
        <f>SUM(G64:G66)</f>
        <v>22171452.55</v>
      </c>
      <c r="H67" s="4">
        <f>SUM(H64:H66)</f>
        <v>14143139.8</v>
      </c>
      <c r="I67" s="4">
        <f>SUM(I64:I66)</f>
        <v>10785666.35</v>
      </c>
      <c r="J67" s="4">
        <f>SUM(J64:J66)</f>
        <v>11051008</v>
      </c>
      <c r="K67" s="4">
        <v>10788493</v>
      </c>
      <c r="L67" s="4">
        <v>10728493</v>
      </c>
      <c r="M67" s="4">
        <v>0</v>
      </c>
      <c r="N67" s="10">
        <v>0</v>
      </c>
    </row>
    <row r="68" spans="1:14" ht="12.75" customHeight="1">
      <c r="A68" s="25">
        <v>15</v>
      </c>
      <c r="B68" s="24" t="s">
        <v>25</v>
      </c>
      <c r="C68" s="25" t="s">
        <v>3</v>
      </c>
      <c r="D68" s="2" t="s">
        <v>4</v>
      </c>
      <c r="E68" s="4">
        <f t="shared" si="8"/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0">
        <v>0</v>
      </c>
    </row>
    <row r="69" spans="1:14" ht="36">
      <c r="A69" s="25"/>
      <c r="B69" s="24"/>
      <c r="C69" s="25"/>
      <c r="D69" s="2" t="s">
        <v>5</v>
      </c>
      <c r="E69" s="4">
        <f t="shared" si="8"/>
        <v>159600</v>
      </c>
      <c r="F69" s="4">
        <v>0</v>
      </c>
      <c r="G69" s="4">
        <f>18880737.05+199970+3000000+90745.5</f>
        <v>22171452.55</v>
      </c>
      <c r="H69" s="4">
        <v>0</v>
      </c>
      <c r="I69" s="4">
        <v>93600</v>
      </c>
      <c r="J69" s="14">
        <v>66000</v>
      </c>
      <c r="K69" s="4">
        <v>0</v>
      </c>
      <c r="L69" s="4">
        <v>0</v>
      </c>
      <c r="M69" s="4">
        <v>0</v>
      </c>
      <c r="N69" s="10">
        <v>0</v>
      </c>
    </row>
    <row r="70" spans="1:14" ht="24">
      <c r="A70" s="25"/>
      <c r="B70" s="24"/>
      <c r="C70" s="25"/>
      <c r="D70" s="2" t="s">
        <v>9</v>
      </c>
      <c r="E70" s="4">
        <f t="shared" si="8"/>
        <v>0</v>
      </c>
      <c r="F70" s="8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10">
        <v>0</v>
      </c>
    </row>
    <row r="71" spans="1:14" ht="12.75">
      <c r="A71" s="25"/>
      <c r="B71" s="24"/>
      <c r="C71" s="25"/>
      <c r="D71" s="2" t="s">
        <v>6</v>
      </c>
      <c r="E71" s="4">
        <f t="shared" si="8"/>
        <v>159600</v>
      </c>
      <c r="F71" s="4">
        <f aca="true" t="shared" si="11" ref="F71:K71">SUM(F68:F70)</f>
        <v>0</v>
      </c>
      <c r="G71" s="4">
        <f t="shared" si="11"/>
        <v>22171452.55</v>
      </c>
      <c r="H71" s="4">
        <f t="shared" si="11"/>
        <v>0</v>
      </c>
      <c r="I71" s="4">
        <f t="shared" si="11"/>
        <v>93600</v>
      </c>
      <c r="J71" s="4">
        <f t="shared" si="11"/>
        <v>66000</v>
      </c>
      <c r="K71" s="4">
        <f t="shared" si="11"/>
        <v>0</v>
      </c>
      <c r="L71" s="4">
        <f>SUM(L68:L70)</f>
        <v>0</v>
      </c>
      <c r="M71" s="4">
        <v>0</v>
      </c>
      <c r="N71" s="10">
        <v>0</v>
      </c>
    </row>
    <row r="72" spans="1:14" ht="12.75">
      <c r="A72" s="25">
        <v>16</v>
      </c>
      <c r="B72" s="24" t="s">
        <v>26</v>
      </c>
      <c r="C72" s="25" t="s">
        <v>3</v>
      </c>
      <c r="D72" s="2" t="s">
        <v>4</v>
      </c>
      <c r="E72" s="4">
        <f t="shared" si="8"/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10">
        <v>0</v>
      </c>
    </row>
    <row r="73" spans="1:14" ht="32.25" customHeight="1">
      <c r="A73" s="25"/>
      <c r="B73" s="24"/>
      <c r="C73" s="25"/>
      <c r="D73" s="2" t="s">
        <v>5</v>
      </c>
      <c r="E73" s="4">
        <v>0</v>
      </c>
      <c r="F73" s="4">
        <v>0</v>
      </c>
      <c r="G73" s="4">
        <f>18880737.05+199970+3000000+90745.5</f>
        <v>22171452.55</v>
      </c>
      <c r="H73" s="4">
        <v>0</v>
      </c>
      <c r="I73" s="4">
        <v>87200</v>
      </c>
      <c r="J73" s="14">
        <v>0</v>
      </c>
      <c r="K73" s="4">
        <v>0</v>
      </c>
      <c r="L73" s="4">
        <v>0</v>
      </c>
      <c r="M73" s="4">
        <v>0</v>
      </c>
      <c r="N73" s="10">
        <v>0</v>
      </c>
    </row>
    <row r="74" spans="1:14" ht="24">
      <c r="A74" s="25"/>
      <c r="B74" s="24"/>
      <c r="C74" s="25"/>
      <c r="D74" s="2" t="s">
        <v>9</v>
      </c>
      <c r="E74" s="4">
        <f>H74+I74+J74+K74+L74</f>
        <v>0</v>
      </c>
      <c r="F74" s="8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10">
        <v>0</v>
      </c>
    </row>
    <row r="75" spans="1:14" ht="12.75">
      <c r="A75" s="25"/>
      <c r="B75" s="24"/>
      <c r="C75" s="25"/>
      <c r="D75" s="2" t="s">
        <v>6</v>
      </c>
      <c r="E75" s="4">
        <v>0</v>
      </c>
      <c r="F75" s="4">
        <f aca="true" t="shared" si="12" ref="F75:K75">SUM(F72:F74)</f>
        <v>0</v>
      </c>
      <c r="G75" s="4">
        <f t="shared" si="12"/>
        <v>22171452.55</v>
      </c>
      <c r="H75" s="4">
        <f t="shared" si="12"/>
        <v>0</v>
      </c>
      <c r="I75" s="4">
        <f t="shared" si="12"/>
        <v>87200</v>
      </c>
      <c r="J75" s="4">
        <f t="shared" si="12"/>
        <v>0</v>
      </c>
      <c r="K75" s="4">
        <f t="shared" si="12"/>
        <v>0</v>
      </c>
      <c r="L75" s="4">
        <f>SUM(L72:L74)</f>
        <v>0</v>
      </c>
      <c r="M75" s="4">
        <v>0</v>
      </c>
      <c r="N75" s="10">
        <v>0</v>
      </c>
    </row>
    <row r="76" spans="1:14" ht="12.75">
      <c r="A76" s="25">
        <v>17</v>
      </c>
      <c r="B76" s="24" t="s">
        <v>27</v>
      </c>
      <c r="C76" s="25" t="s">
        <v>3</v>
      </c>
      <c r="D76" s="2" t="s">
        <v>4</v>
      </c>
      <c r="E76" s="4">
        <f>H76+I76+J76+K76+L76</f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10">
        <v>0</v>
      </c>
    </row>
    <row r="77" spans="1:14" ht="32.25" customHeight="1">
      <c r="A77" s="25"/>
      <c r="B77" s="24"/>
      <c r="C77" s="25"/>
      <c r="D77" s="2" t="s">
        <v>5</v>
      </c>
      <c r="E77" s="4">
        <v>0</v>
      </c>
      <c r="F77" s="4">
        <v>0</v>
      </c>
      <c r="G77" s="4">
        <f>18880737.05+199970+3000000+90745.5</f>
        <v>22171452.55</v>
      </c>
      <c r="H77" s="4">
        <v>0</v>
      </c>
      <c r="I77" s="4">
        <v>232800</v>
      </c>
      <c r="J77" s="14">
        <v>0</v>
      </c>
      <c r="K77" s="4">
        <v>0</v>
      </c>
      <c r="L77" s="4">
        <v>0</v>
      </c>
      <c r="M77" s="4">
        <v>0</v>
      </c>
      <c r="N77" s="10">
        <v>0</v>
      </c>
    </row>
    <row r="78" spans="1:14" ht="24">
      <c r="A78" s="25"/>
      <c r="B78" s="24"/>
      <c r="C78" s="25"/>
      <c r="D78" s="2" t="s">
        <v>9</v>
      </c>
      <c r="E78" s="4">
        <f>H78+I78+J78+K78+L78</f>
        <v>0</v>
      </c>
      <c r="F78" s="8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10">
        <v>0</v>
      </c>
    </row>
    <row r="79" spans="1:14" ht="12.75">
      <c r="A79" s="25"/>
      <c r="B79" s="24"/>
      <c r="C79" s="25"/>
      <c r="D79" s="2" t="s">
        <v>6</v>
      </c>
      <c r="E79" s="4">
        <v>0</v>
      </c>
      <c r="F79" s="4">
        <f aca="true" t="shared" si="13" ref="F79:K79">SUM(F76:F78)</f>
        <v>0</v>
      </c>
      <c r="G79" s="4">
        <f t="shared" si="13"/>
        <v>22171452.55</v>
      </c>
      <c r="H79" s="4">
        <f t="shared" si="13"/>
        <v>0</v>
      </c>
      <c r="I79" s="4">
        <f t="shared" si="13"/>
        <v>232800</v>
      </c>
      <c r="J79" s="4">
        <f t="shared" si="13"/>
        <v>0</v>
      </c>
      <c r="K79" s="4">
        <f t="shared" si="13"/>
        <v>0</v>
      </c>
      <c r="L79" s="4">
        <f>SUM(L76:L78)</f>
        <v>0</v>
      </c>
      <c r="M79" s="4">
        <v>0</v>
      </c>
      <c r="N79" s="10">
        <v>0</v>
      </c>
    </row>
    <row r="80" spans="1:14" ht="12.75">
      <c r="A80" s="18">
        <v>18</v>
      </c>
      <c r="B80" s="21" t="s">
        <v>33</v>
      </c>
      <c r="C80" s="18" t="s">
        <v>3</v>
      </c>
      <c r="D80" s="2" t="s">
        <v>4</v>
      </c>
      <c r="E80" s="4">
        <v>0</v>
      </c>
      <c r="F80" s="4"/>
      <c r="G80" s="4"/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0">
        <v>0</v>
      </c>
    </row>
    <row r="81" spans="1:14" ht="36">
      <c r="A81" s="19"/>
      <c r="B81" s="22"/>
      <c r="C81" s="19"/>
      <c r="D81" s="2" t="s">
        <v>5</v>
      </c>
      <c r="E81" s="4">
        <v>0</v>
      </c>
      <c r="F81" s="4"/>
      <c r="G81" s="4"/>
      <c r="H81" s="4">
        <v>0</v>
      </c>
      <c r="I81" s="4">
        <v>0</v>
      </c>
      <c r="J81" s="14">
        <v>54010</v>
      </c>
      <c r="K81" s="4">
        <v>0</v>
      </c>
      <c r="L81" s="4">
        <v>0</v>
      </c>
      <c r="M81" s="4">
        <v>0</v>
      </c>
      <c r="N81" s="10">
        <v>0</v>
      </c>
    </row>
    <row r="82" spans="1:14" ht="24">
      <c r="A82" s="19"/>
      <c r="B82" s="22"/>
      <c r="C82" s="19"/>
      <c r="D82" s="2" t="s">
        <v>9</v>
      </c>
      <c r="E82" s="4">
        <v>0</v>
      </c>
      <c r="F82" s="4"/>
      <c r="G82" s="4"/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10">
        <v>0</v>
      </c>
    </row>
    <row r="83" spans="1:14" ht="12.75">
      <c r="A83" s="20"/>
      <c r="B83" s="23"/>
      <c r="C83" s="20"/>
      <c r="D83" s="2" t="s">
        <v>6</v>
      </c>
      <c r="E83" s="4">
        <v>0</v>
      </c>
      <c r="F83" s="4"/>
      <c r="G83" s="4"/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0">
        <v>0</v>
      </c>
    </row>
    <row r="84" spans="1:14" ht="12.75">
      <c r="A84" s="18">
        <v>18</v>
      </c>
      <c r="B84" s="34" t="s">
        <v>14</v>
      </c>
      <c r="C84" s="15"/>
      <c r="D84" s="6" t="s">
        <v>4</v>
      </c>
      <c r="E84" s="7">
        <f>H84+I84+J84+K84+L84</f>
        <v>140926712.15</v>
      </c>
      <c r="F84" s="7" t="e">
        <f>SUM(#REF!,#REF!,F8,#REF!,F12,F16,F20,#REF!,#REF!,F24,F32,#REF!,#REF!,F48,#REF!,F60)</f>
        <v>#REF!</v>
      </c>
      <c r="G84" s="7" t="e">
        <f>SUM(#REF!,#REF!,G8,#REF!,G12,G16,G20,#REF!,#REF!,G24,G32,#REF!,#REF!,G48,#REF!,G60)</f>
        <v>#REF!</v>
      </c>
      <c r="H84" s="7">
        <f>SUM(H8,H12,H16,H20,H24,H32,H48,H60)</f>
        <v>104218296.98</v>
      </c>
      <c r="I84" s="7">
        <f>I8+I12+I16+I20+I24+I32+I36+I40+I44+I48+I52+I56+I60+I64+I68+I72+I76</f>
        <v>16691796</v>
      </c>
      <c r="J84" s="7">
        <f>SUM(J8,J12,J16,J20,J24,J32,J48,J60)</f>
        <v>20016619.17</v>
      </c>
      <c r="K84" s="7">
        <f>SUM(K8,K12,K16,K20,K24,K32,K48,K60)</f>
        <v>0</v>
      </c>
      <c r="L84" s="7">
        <f>SUM(L8,L12,L16,L20,L24,L32,L48,L60)</f>
        <v>0</v>
      </c>
      <c r="M84" s="7">
        <f>(M8+M12+M16+M20+M24+M32+M36+M40+M44+M56+M60+M64+M68+M72+M76)</f>
        <v>0</v>
      </c>
      <c r="N84" s="11">
        <v>0</v>
      </c>
    </row>
    <row r="85" spans="1:14" ht="36">
      <c r="A85" s="19"/>
      <c r="B85" s="35"/>
      <c r="C85" s="16"/>
      <c r="D85" s="6" t="s">
        <v>5</v>
      </c>
      <c r="E85" s="7">
        <f>H85+I85+J85+K85+L85</f>
        <v>105120446.16</v>
      </c>
      <c r="F85" s="7" t="e">
        <f>SUM(#REF!,#REF!,F9,#REF!,F13,F17,F21,#REF!,#REF!,F25,F33,#REF!,#REF!,F49,#REF!,F61)</f>
        <v>#REF!</v>
      </c>
      <c r="G85" s="7" t="e">
        <f>SUM(#REF!,#REF!,G9,#REF!,G13,G17,G21,#REF!,#REF!,G25,G33,#REF!,#REF!,G49,#REF!,G61)</f>
        <v>#REF!</v>
      </c>
      <c r="H85" s="7">
        <f>SUM(H9,H13,H17,H21,H25,H33,H37,H41,H45,H49,H53,H61,H65)</f>
        <v>30743108.5</v>
      </c>
      <c r="I85" s="7">
        <f>I9+I13+I17+I21+I25+I33+I37+I41+I45+I49+I53+I57+I61+I65+I69+I73+I77</f>
        <v>20739412.22</v>
      </c>
      <c r="J85" s="7">
        <f>J81+J77+J73+J69+J65+J61+J57+J53+J49+J45+J41+J37+J33+J29+J25+J21+J17+J13+J9</f>
        <v>23792879.44</v>
      </c>
      <c r="K85" s="7">
        <f>K9+K13+K17+K21+K25+K33+K37+K41+K45+K49+K53+K57+K61+K65</f>
        <v>14952523</v>
      </c>
      <c r="L85" s="7">
        <v>14892523</v>
      </c>
      <c r="M85" s="7">
        <f>(M9+M13+M17+M21+M25+M33+M37+M41+M45+M49+M53+M57+M61+M65+M69+M73+M77)</f>
        <v>0</v>
      </c>
      <c r="N85" s="11">
        <v>0</v>
      </c>
    </row>
    <row r="86" spans="1:14" ht="24">
      <c r="A86" s="19"/>
      <c r="B86" s="35"/>
      <c r="C86" s="16"/>
      <c r="D86" s="6" t="s">
        <v>9</v>
      </c>
      <c r="E86" s="7">
        <f>H86+I86+J86+K86+L86</f>
        <v>0</v>
      </c>
      <c r="F86" s="7" t="e">
        <f>SUM(#REF!,#REF!,F10,#REF!,F14,F18,F22,#REF!,#REF!,F26,F34,#REF!,#REF!,F50,#REF!,F62)</f>
        <v>#REF!</v>
      </c>
      <c r="G86" s="7" t="e">
        <f>SUM(#REF!,#REF!,G10,#REF!,G14,G18,G22,#REF!,#REF!,G26,G34,#REF!,#REF!,G50,#REF!,G62)</f>
        <v>#REF!</v>
      </c>
      <c r="H86" s="7">
        <f>SUM(H10,H14,H18,H22,H26,H34,H50,H62)</f>
        <v>0</v>
      </c>
      <c r="I86" s="7">
        <f>SUM(I10,I14,I18,I22,I26,I34,I50,I62)</f>
        <v>0</v>
      </c>
      <c r="J86" s="7">
        <f>SUM(J10,,J14,J18,J22,J26,J34,J50,J62)</f>
        <v>0</v>
      </c>
      <c r="K86" s="7">
        <f>SUM(K10,K14,K18,K22,K26,K34,K50,K62)</f>
        <v>0</v>
      </c>
      <c r="L86" s="7">
        <f>SUM(L10,L14,L18,L22,L26,L34,L50,L62)</f>
        <v>0</v>
      </c>
      <c r="M86" s="7">
        <v>0</v>
      </c>
      <c r="N86" s="11">
        <v>0</v>
      </c>
    </row>
    <row r="87" spans="1:14" ht="12.75">
      <c r="A87" s="20"/>
      <c r="B87" s="36"/>
      <c r="C87" s="17"/>
      <c r="D87" s="6" t="s">
        <v>6</v>
      </c>
      <c r="E87" s="7">
        <f>H87+I87+J87+K87+L87</f>
        <v>246047158.31</v>
      </c>
      <c r="F87" s="7" t="e">
        <f aca="true" t="shared" si="14" ref="F87:L87">SUM(F84:F86)</f>
        <v>#REF!</v>
      </c>
      <c r="G87" s="7" t="e">
        <f t="shared" si="14"/>
        <v>#REF!</v>
      </c>
      <c r="H87" s="7">
        <f t="shared" si="14"/>
        <v>134961405.48000002</v>
      </c>
      <c r="I87" s="7">
        <f t="shared" si="14"/>
        <v>37431208.22</v>
      </c>
      <c r="J87" s="7">
        <f>J85+J84</f>
        <v>43809498.61</v>
      </c>
      <c r="K87" s="7">
        <f t="shared" si="14"/>
        <v>14952523</v>
      </c>
      <c r="L87" s="7">
        <f t="shared" si="14"/>
        <v>14892523</v>
      </c>
      <c r="M87" s="7">
        <f>(M84+M85+M86)</f>
        <v>0</v>
      </c>
      <c r="N87" s="11">
        <v>0</v>
      </c>
    </row>
    <row r="89" ht="38.25" customHeight="1"/>
    <row r="90" ht="26.25" customHeight="1"/>
    <row r="92" ht="26.25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12.75" customHeight="1"/>
    <row r="105" ht="27" customHeight="1"/>
  </sheetData>
  <sheetProtection/>
  <mergeCells count="68">
    <mergeCell ref="A76:A79"/>
    <mergeCell ref="B76:B79"/>
    <mergeCell ref="C76:C79"/>
    <mergeCell ref="A68:A71"/>
    <mergeCell ref="B68:B71"/>
    <mergeCell ref="C68:C71"/>
    <mergeCell ref="A72:A75"/>
    <mergeCell ref="B72:B75"/>
    <mergeCell ref="C72:C75"/>
    <mergeCell ref="A12:A15"/>
    <mergeCell ref="C12:C15"/>
    <mergeCell ref="A4:A6"/>
    <mergeCell ref="C4:C6"/>
    <mergeCell ref="A8:A11"/>
    <mergeCell ref="B8:B11"/>
    <mergeCell ref="C8:C11"/>
    <mergeCell ref="B12:B15"/>
    <mergeCell ref="B4:B6"/>
    <mergeCell ref="A64:A67"/>
    <mergeCell ref="A24:A27"/>
    <mergeCell ref="C16:C19"/>
    <mergeCell ref="B20:B23"/>
    <mergeCell ref="A16:A19"/>
    <mergeCell ref="B16:B19"/>
    <mergeCell ref="B24:B27"/>
    <mergeCell ref="A20:A23"/>
    <mergeCell ref="C20:C23"/>
    <mergeCell ref="A36:A39"/>
    <mergeCell ref="E5:E6"/>
    <mergeCell ref="E4:N4"/>
    <mergeCell ref="B84:B87"/>
    <mergeCell ref="A40:A43"/>
    <mergeCell ref="B48:B51"/>
    <mergeCell ref="B44:B47"/>
    <mergeCell ref="A84:A87"/>
    <mergeCell ref="B60:B63"/>
    <mergeCell ref="A48:A51"/>
    <mergeCell ref="C60:C63"/>
    <mergeCell ref="B56:B59"/>
    <mergeCell ref="C56:C59"/>
    <mergeCell ref="C48:C51"/>
    <mergeCell ref="C40:C43"/>
    <mergeCell ref="B36:B39"/>
    <mergeCell ref="A2:N3"/>
    <mergeCell ref="C24:C27"/>
    <mergeCell ref="B32:B35"/>
    <mergeCell ref="C32:C35"/>
    <mergeCell ref="A32:A35"/>
    <mergeCell ref="E1:N1"/>
    <mergeCell ref="A44:A47"/>
    <mergeCell ref="B40:B43"/>
    <mergeCell ref="A52:A55"/>
    <mergeCell ref="B52:B55"/>
    <mergeCell ref="C52:C55"/>
    <mergeCell ref="C36:C39"/>
    <mergeCell ref="C44:C47"/>
    <mergeCell ref="D4:D6"/>
    <mergeCell ref="F5:N5"/>
    <mergeCell ref="C80:C83"/>
    <mergeCell ref="B80:B83"/>
    <mergeCell ref="A80:A83"/>
    <mergeCell ref="A28:A31"/>
    <mergeCell ref="B28:B31"/>
    <mergeCell ref="C28:C31"/>
    <mergeCell ref="B64:B67"/>
    <mergeCell ref="C64:C67"/>
    <mergeCell ref="A60:A63"/>
    <mergeCell ref="A56:A59"/>
  </mergeCells>
  <printOptions/>
  <pageMargins left="0.3937007874015748" right="0.3937007874015748" top="0.984251968503937" bottom="0.3937007874015748" header="0.31496062992125984" footer="0.31496062992125984"/>
  <pageSetup fitToHeight="2" horizontalDpi="600" verticalDpi="600" orientation="landscape" paperSize="9" scale="70" r:id="rId1"/>
  <rowBreaks count="3" manualBreakCount="3">
    <brk id="23" max="255" man="1"/>
    <brk id="51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18" t="s">
        <v>23</v>
      </c>
      <c r="B1" s="18" t="s">
        <v>15</v>
      </c>
      <c r="C1" s="18" t="s">
        <v>24</v>
      </c>
      <c r="D1" s="32"/>
      <c r="E1" s="32"/>
      <c r="F1" s="33"/>
    </row>
    <row r="2" spans="1:6" ht="12.75">
      <c r="A2" s="19"/>
      <c r="B2" s="19"/>
      <c r="C2" s="19"/>
      <c r="D2" s="28"/>
      <c r="E2" s="28"/>
      <c r="F2" s="29"/>
    </row>
    <row r="3" spans="1:6" ht="12.75">
      <c r="A3" s="20"/>
      <c r="B3" s="20"/>
      <c r="C3" s="20"/>
      <c r="D3" s="2">
        <v>2018</v>
      </c>
      <c r="E3" s="2">
        <v>2019</v>
      </c>
      <c r="F3" s="2">
        <v>2020</v>
      </c>
    </row>
    <row r="4" spans="1:6" ht="12.75">
      <c r="A4" s="3">
        <v>2</v>
      </c>
      <c r="B4" s="3">
        <v>3</v>
      </c>
      <c r="C4" s="3">
        <v>4</v>
      </c>
      <c r="D4" s="3">
        <v>8</v>
      </c>
      <c r="E4" s="3">
        <v>9</v>
      </c>
      <c r="F4" s="3">
        <v>10</v>
      </c>
    </row>
    <row r="5" spans="1:6" ht="24">
      <c r="A5" s="40" t="s">
        <v>28</v>
      </c>
      <c r="B5" s="18" t="s">
        <v>3</v>
      </c>
      <c r="C5" s="2" t="s">
        <v>4</v>
      </c>
      <c r="D5" s="4">
        <v>30000000</v>
      </c>
      <c r="E5" s="4">
        <v>0</v>
      </c>
      <c r="F5" s="4">
        <v>0</v>
      </c>
    </row>
    <row r="6" spans="1:6" ht="36">
      <c r="A6" s="41"/>
      <c r="B6" s="19"/>
      <c r="C6" s="2" t="s">
        <v>5</v>
      </c>
      <c r="D6" s="4">
        <v>2164030</v>
      </c>
      <c r="E6" s="4">
        <v>2164030</v>
      </c>
      <c r="F6" s="4">
        <v>2164030</v>
      </c>
    </row>
    <row r="7" spans="1:6" ht="36">
      <c r="A7" s="41"/>
      <c r="B7" s="19"/>
      <c r="C7" s="2" t="s">
        <v>9</v>
      </c>
      <c r="D7" s="4">
        <v>0</v>
      </c>
      <c r="E7" s="4">
        <v>0</v>
      </c>
      <c r="F7" s="4">
        <v>0</v>
      </c>
    </row>
    <row r="8" spans="1:6" ht="12.75">
      <c r="A8" s="42"/>
      <c r="B8" s="20"/>
      <c r="C8" s="2" t="s">
        <v>6</v>
      </c>
      <c r="D8" s="4">
        <f>SUM(D5:D7)</f>
        <v>32164030</v>
      </c>
      <c r="E8" s="4">
        <f>SUM(E5:E7)</f>
        <v>2164030</v>
      </c>
      <c r="F8" s="4">
        <f>SUM(F5:F7)</f>
        <v>2164030</v>
      </c>
    </row>
    <row r="9" spans="1:6" ht="24">
      <c r="A9" s="21" t="s">
        <v>29</v>
      </c>
      <c r="B9" s="18" t="s">
        <v>3</v>
      </c>
      <c r="C9" s="2" t="s">
        <v>4</v>
      </c>
      <c r="D9" s="4">
        <v>0</v>
      </c>
      <c r="E9" s="4">
        <v>0</v>
      </c>
      <c r="F9" s="4">
        <v>0</v>
      </c>
    </row>
    <row r="10" spans="1:6" ht="36">
      <c r="A10" s="22"/>
      <c r="B10" s="19"/>
      <c r="C10" s="2" t="s">
        <v>5</v>
      </c>
      <c r="D10" s="4">
        <v>11674713.6</v>
      </c>
      <c r="E10" s="4">
        <v>12788493</v>
      </c>
      <c r="F10" s="4">
        <v>12728493</v>
      </c>
    </row>
    <row r="11" spans="1:6" ht="36">
      <c r="A11" s="22"/>
      <c r="B11" s="19"/>
      <c r="C11" s="2" t="s">
        <v>9</v>
      </c>
      <c r="D11" s="4">
        <v>0</v>
      </c>
      <c r="E11" s="4">
        <v>0</v>
      </c>
      <c r="F11" s="4">
        <v>0</v>
      </c>
    </row>
    <row r="12" spans="1:6" ht="12.75">
      <c r="A12" s="23"/>
      <c r="B12" s="20"/>
      <c r="C12" s="2" t="s">
        <v>6</v>
      </c>
      <c r="D12" s="4">
        <f>SUM(D9:D11)</f>
        <v>11674713.6</v>
      </c>
      <c r="E12" s="4">
        <f>SUM(E9:E11)</f>
        <v>12788493</v>
      </c>
      <c r="F12" s="4">
        <f>SUM(F9:F11)</f>
        <v>12728493</v>
      </c>
    </row>
    <row r="13" spans="1:6" ht="24">
      <c r="A13" s="21" t="s">
        <v>8</v>
      </c>
      <c r="B13" s="18" t="s">
        <v>3</v>
      </c>
      <c r="C13" s="2" t="s">
        <v>4</v>
      </c>
      <c r="D13" s="4">
        <v>0</v>
      </c>
      <c r="E13" s="4">
        <v>0</v>
      </c>
      <c r="F13" s="4">
        <v>0</v>
      </c>
    </row>
    <row r="14" spans="1:6" ht="36">
      <c r="A14" s="22"/>
      <c r="B14" s="19"/>
      <c r="C14" s="2" t="s">
        <v>5</v>
      </c>
      <c r="D14" s="4">
        <v>0</v>
      </c>
      <c r="E14" s="4">
        <v>0</v>
      </c>
      <c r="F14" s="4">
        <v>0</v>
      </c>
    </row>
    <row r="15" spans="1:6" ht="36">
      <c r="A15" s="22"/>
      <c r="B15" s="19"/>
      <c r="C15" s="2" t="s">
        <v>9</v>
      </c>
      <c r="D15" s="4">
        <v>0</v>
      </c>
      <c r="E15" s="4">
        <v>0</v>
      </c>
      <c r="F15" s="4">
        <v>0</v>
      </c>
    </row>
    <row r="16" spans="1:6" ht="12.75">
      <c r="A16" s="23"/>
      <c r="B16" s="20"/>
      <c r="C16" s="2" t="s">
        <v>6</v>
      </c>
      <c r="D16" s="4">
        <f>SUM(D13:D15)</f>
        <v>0</v>
      </c>
      <c r="E16" s="4">
        <f>SUM(E13:E15)</f>
        <v>0</v>
      </c>
      <c r="F16" s="4">
        <f>SUM(F13:F15)</f>
        <v>0</v>
      </c>
    </row>
    <row r="17" spans="1:6" ht="24">
      <c r="A17" s="21" t="s">
        <v>11</v>
      </c>
      <c r="B17" s="18" t="s">
        <v>3</v>
      </c>
      <c r="C17" s="2" t="s">
        <v>4</v>
      </c>
      <c r="D17" s="4">
        <v>0</v>
      </c>
      <c r="E17" s="4">
        <v>0</v>
      </c>
      <c r="F17" s="4">
        <v>0</v>
      </c>
    </row>
    <row r="18" spans="1:6" ht="36">
      <c r="A18" s="22"/>
      <c r="B18" s="19"/>
      <c r="C18" s="2" t="s">
        <v>5</v>
      </c>
      <c r="D18" s="4">
        <v>682594</v>
      </c>
      <c r="E18" s="4">
        <v>0</v>
      </c>
      <c r="F18" s="4">
        <v>0</v>
      </c>
    </row>
    <row r="19" spans="1:6" ht="36">
      <c r="A19" s="22"/>
      <c r="B19" s="19"/>
      <c r="C19" s="2" t="s">
        <v>9</v>
      </c>
      <c r="D19" s="4">
        <v>0</v>
      </c>
      <c r="E19" s="4">
        <v>0</v>
      </c>
      <c r="F19" s="4">
        <v>0</v>
      </c>
    </row>
    <row r="20" spans="1:6" ht="12.75">
      <c r="A20" s="23"/>
      <c r="B20" s="20"/>
      <c r="C20" s="2" t="s">
        <v>6</v>
      </c>
      <c r="D20" s="4">
        <f>SUM(D17:D19)</f>
        <v>682594</v>
      </c>
      <c r="E20" s="4">
        <f>SUM(E17:E19)</f>
        <v>0</v>
      </c>
      <c r="F20" s="4">
        <f>SUM(F17:F19)</f>
        <v>0</v>
      </c>
    </row>
    <row r="21" spans="1:6" ht="24">
      <c r="A21" s="21" t="s">
        <v>21</v>
      </c>
      <c r="B21" s="18" t="s">
        <v>3</v>
      </c>
      <c r="C21" s="2" t="s">
        <v>4</v>
      </c>
      <c r="D21" s="4">
        <v>0</v>
      </c>
      <c r="E21" s="4">
        <v>0</v>
      </c>
      <c r="F21" s="4">
        <v>0</v>
      </c>
    </row>
    <row r="22" spans="1:6" ht="36">
      <c r="A22" s="22"/>
      <c r="B22" s="19"/>
      <c r="C22" s="2" t="s">
        <v>5</v>
      </c>
      <c r="D22" s="4">
        <v>0</v>
      </c>
      <c r="E22" s="4">
        <v>0</v>
      </c>
      <c r="F22" s="4">
        <v>0</v>
      </c>
    </row>
    <row r="23" spans="1:6" ht="36">
      <c r="A23" s="22"/>
      <c r="B23" s="19"/>
      <c r="C23" s="2" t="s">
        <v>9</v>
      </c>
      <c r="D23" s="4">
        <v>0</v>
      </c>
      <c r="E23" s="4">
        <v>0</v>
      </c>
      <c r="F23" s="4">
        <v>0</v>
      </c>
    </row>
    <row r="24" spans="1:6" ht="12.75">
      <c r="A24" s="23"/>
      <c r="B24" s="20"/>
      <c r="C24" s="2" t="s">
        <v>6</v>
      </c>
      <c r="D24" s="4">
        <f>SUM(D21:D23)</f>
        <v>0</v>
      </c>
      <c r="E24" s="4">
        <f>SUM(E21:E23)</f>
        <v>0</v>
      </c>
      <c r="F24" s="4">
        <f>SUM(F21:F23)</f>
        <v>0</v>
      </c>
    </row>
    <row r="25" spans="1:6" ht="24">
      <c r="A25" s="24" t="s">
        <v>25</v>
      </c>
      <c r="B25" s="25" t="s">
        <v>3</v>
      </c>
      <c r="C25" s="2" t="s">
        <v>4</v>
      </c>
      <c r="D25" s="4">
        <v>0</v>
      </c>
      <c r="E25" s="4">
        <v>0</v>
      </c>
      <c r="F25" s="4">
        <v>0</v>
      </c>
    </row>
    <row r="26" spans="1:6" ht="36">
      <c r="A26" s="24"/>
      <c r="B26" s="25"/>
      <c r="C26" s="2" t="s">
        <v>5</v>
      </c>
      <c r="D26" s="4">
        <v>66000</v>
      </c>
      <c r="E26" s="4">
        <v>0</v>
      </c>
      <c r="F26" s="4">
        <v>0</v>
      </c>
    </row>
    <row r="27" spans="1:6" ht="36">
      <c r="A27" s="24"/>
      <c r="B27" s="25"/>
      <c r="C27" s="2" t="s">
        <v>9</v>
      </c>
      <c r="D27" s="4">
        <v>0</v>
      </c>
      <c r="E27" s="4">
        <v>0</v>
      </c>
      <c r="F27" s="4">
        <v>0</v>
      </c>
    </row>
    <row r="28" spans="1:6" ht="12.75">
      <c r="A28" s="24"/>
      <c r="B28" s="25"/>
      <c r="C28" s="2" t="s">
        <v>6</v>
      </c>
      <c r="D28" s="4">
        <f>SUM(D25:D27)</f>
        <v>66000</v>
      </c>
      <c r="E28" s="4">
        <f>SUM(E25:E27)</f>
        <v>0</v>
      </c>
      <c r="F28" s="4">
        <f>SUM(F25:F27)</f>
        <v>0</v>
      </c>
    </row>
    <row r="29" spans="1:6" ht="24">
      <c r="A29" s="34" t="s">
        <v>14</v>
      </c>
      <c r="B29" s="43"/>
      <c r="C29" s="6" t="s">
        <v>4</v>
      </c>
      <c r="D29" s="7">
        <f>D5+D9+D13+D17+D21+D25</f>
        <v>30000000</v>
      </c>
      <c r="E29" s="7">
        <f>E5+E9+E13+E17+E21+E25</f>
        <v>0</v>
      </c>
      <c r="F29" s="7">
        <f>F5+F9+F13+F17+F21+F25</f>
        <v>0</v>
      </c>
    </row>
    <row r="30" spans="1:6" ht="36">
      <c r="A30" s="35"/>
      <c r="B30" s="44"/>
      <c r="C30" s="6" t="s">
        <v>5</v>
      </c>
      <c r="D30" s="7">
        <v>14992523</v>
      </c>
      <c r="E30" s="7">
        <f>E6+E10+E14+E18+E22+E26</f>
        <v>14952523</v>
      </c>
      <c r="F30" s="7">
        <v>14892523</v>
      </c>
    </row>
    <row r="31" spans="1:6" ht="36">
      <c r="A31" s="35"/>
      <c r="B31" s="44"/>
      <c r="C31" s="6" t="s">
        <v>9</v>
      </c>
      <c r="D31" s="7">
        <v>0</v>
      </c>
      <c r="E31" s="7">
        <v>0</v>
      </c>
      <c r="F31" s="7">
        <v>0</v>
      </c>
    </row>
    <row r="32" spans="1:6" ht="12.75">
      <c r="A32" s="36"/>
      <c r="B32" s="45"/>
      <c r="C32" s="6" t="s">
        <v>6</v>
      </c>
      <c r="D32" s="7">
        <f>SUM(D29:D31)</f>
        <v>44992523</v>
      </c>
      <c r="E32" s="7">
        <f>SUM(E29:E31)</f>
        <v>14952523</v>
      </c>
      <c r="F32" s="7">
        <f>SUM(F29:F31)</f>
        <v>14892523</v>
      </c>
    </row>
  </sheetData>
  <sheetProtection/>
  <mergeCells count="19">
    <mergeCell ref="A1:A3"/>
    <mergeCell ref="B1:B3"/>
    <mergeCell ref="C1:C3"/>
    <mergeCell ref="D1:F1"/>
    <mergeCell ref="D2:F2"/>
    <mergeCell ref="A13:A16"/>
    <mergeCell ref="B13:B16"/>
    <mergeCell ref="A17:A20"/>
    <mergeCell ref="B17:B20"/>
    <mergeCell ref="A5:A8"/>
    <mergeCell ref="B5:B8"/>
    <mergeCell ref="A9:A12"/>
    <mergeCell ref="B9:B12"/>
    <mergeCell ref="A29:A32"/>
    <mergeCell ref="B29:B32"/>
    <mergeCell ref="A21:A24"/>
    <mergeCell ref="B21:B24"/>
    <mergeCell ref="A25:A28"/>
    <mergeCell ref="B25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204MO</cp:lastModifiedBy>
  <cp:lastPrinted>2018-06-19T08:00:09Z</cp:lastPrinted>
  <dcterms:created xsi:type="dcterms:W3CDTF">2012-12-17T11:33:34Z</dcterms:created>
  <dcterms:modified xsi:type="dcterms:W3CDTF">2018-06-18T06:57:11Z</dcterms:modified>
  <cp:category/>
  <cp:version/>
  <cp:contentType/>
  <cp:contentStatus/>
</cp:coreProperties>
</file>