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60" windowWidth="10395" windowHeight="6240" activeTab="0"/>
  </bookViews>
  <sheets>
    <sheet name="01.12.2019" sheetId="1" r:id="rId1"/>
    <sheet name="Лист1" sheetId="2" r:id="rId2"/>
  </sheets>
  <definedNames/>
  <calcPr fullCalcOnLoad="1"/>
</workbook>
</file>

<file path=xl/sharedStrings.xml><?xml version="1.0" encoding="utf-8"?>
<sst xmlns="http://schemas.openxmlformats.org/spreadsheetml/2006/main" count="82" uniqueCount="57">
  <si>
    <t>С П Р А В К А</t>
  </si>
  <si>
    <t xml:space="preserve">    г.Клинцы </t>
  </si>
  <si>
    <t>Налог на доходы ф/л</t>
  </si>
  <si>
    <t>Единый налог на вменен. доход</t>
  </si>
  <si>
    <t xml:space="preserve">Единый сельск. налог </t>
  </si>
  <si>
    <t>Земельный налог</t>
  </si>
  <si>
    <t>Госпошлина</t>
  </si>
  <si>
    <t>Задолженность и перерасчеты по отмененным налогам и сборам</t>
  </si>
  <si>
    <t>Аренда помещений</t>
  </si>
  <si>
    <t>Аренда земли</t>
  </si>
  <si>
    <t>Доходы от перечисления прибыли МУП</t>
  </si>
  <si>
    <t>Плата за негативное воздействие на окр.ср.</t>
  </si>
  <si>
    <t>Доходы от продажи имущества</t>
  </si>
  <si>
    <t>Возврат остатков</t>
  </si>
  <si>
    <t>ИТОГО ДОХОДЫ:</t>
  </si>
  <si>
    <t>Налог на игорный бизнес( задолженность прошлых лет)</t>
  </si>
  <si>
    <t>Доходы от продажи земельных участков</t>
  </si>
  <si>
    <t>Доходы в виде прибыли  по акциям принадлежащим городским округам</t>
  </si>
  <si>
    <t>Налог на имущество физических лиц</t>
  </si>
  <si>
    <t>Штрафы, санкции , возмещение вреда</t>
  </si>
  <si>
    <t xml:space="preserve">Отклонение к годовому плану </t>
  </si>
  <si>
    <t xml:space="preserve">Доходы от продажи квартир </t>
  </si>
  <si>
    <t>собственные</t>
  </si>
  <si>
    <t>комитет по имуществу</t>
  </si>
  <si>
    <t xml:space="preserve">ИФНС </t>
  </si>
  <si>
    <t>Налог, взимаемый в связи с применением упрощен. системы</t>
  </si>
  <si>
    <t>компенсация затрат</t>
  </si>
  <si>
    <t>Прочие неналоговые доходы</t>
  </si>
  <si>
    <t>Акцизы</t>
  </si>
  <si>
    <t>Отклонение (+ -)</t>
  </si>
  <si>
    <t>Доходы от  компенсации затрат бюджетов городских округов</t>
  </si>
  <si>
    <t>Налог, взимаемый в  связи с применением патентной системы налогообложения</t>
  </si>
  <si>
    <t>Прочие доходы от использования имущества (за наем)</t>
  </si>
  <si>
    <t>невыясненные</t>
  </si>
  <si>
    <t>Прочие безвозмездные поступления (доля граждан)</t>
  </si>
  <si>
    <t>Доходы от продажи нематериальных активов</t>
  </si>
  <si>
    <t>Факт январь-май 2018г.</t>
  </si>
  <si>
    <t>Факт январь-июнь 2018г.</t>
  </si>
  <si>
    <t>Факт июнь 2018г.</t>
  </si>
  <si>
    <t>Факт январь-июль 2018г.</t>
  </si>
  <si>
    <t>Факт июль 2018г.</t>
  </si>
  <si>
    <t>Факт январь-август 2018г.</t>
  </si>
  <si>
    <t>Факт август 2018г.</t>
  </si>
  <si>
    <t>ИТОГО</t>
  </si>
  <si>
    <t>исп. Евтихова Н.Л.</t>
  </si>
  <si>
    <t>Невыясненные</t>
  </si>
  <si>
    <t>Исполнено за 2019 г.</t>
  </si>
  <si>
    <t>План на 2020 г.</t>
  </si>
  <si>
    <t xml:space="preserve">              о поступлении собственных доходов бюджета   за январь-июнь 2020  г.</t>
  </si>
  <si>
    <t>Факт июль 2019 г.</t>
  </si>
  <si>
    <t>План январь - июнь 2020 г.</t>
  </si>
  <si>
    <t>Факт январь -  июнь 2020 г.</t>
  </si>
  <si>
    <r>
      <t>%                 исполнения факта за январь- июнь 2020</t>
    </r>
    <r>
      <rPr>
        <b/>
        <sz val="8"/>
        <rFont val="Arial Black"/>
        <family val="2"/>
      </rPr>
      <t xml:space="preserve"> </t>
    </r>
    <r>
      <rPr>
        <b/>
        <sz val="8"/>
        <rFont val="Arial Cyr"/>
        <family val="2"/>
      </rPr>
      <t xml:space="preserve">г. к плану январь- июнь 2020 г.  </t>
    </r>
  </si>
  <si>
    <r>
      <t>% исполнения факта января- июня 2020</t>
    </r>
    <r>
      <rPr>
        <b/>
        <sz val="8"/>
        <rFont val="Arial Black"/>
        <family val="2"/>
      </rPr>
      <t xml:space="preserve"> г</t>
    </r>
    <r>
      <rPr>
        <b/>
        <sz val="8"/>
        <rFont val="Arial Cyr"/>
        <family val="2"/>
      </rPr>
      <t>. к годовому плану</t>
    </r>
  </si>
  <si>
    <t xml:space="preserve">Исполнено за январь-июнь 2019 г. </t>
  </si>
  <si>
    <r>
      <t>% исполнения факта январь-июнь 2020</t>
    </r>
    <r>
      <rPr>
        <b/>
        <sz val="8"/>
        <rFont val="Arial Black"/>
        <family val="2"/>
      </rPr>
      <t xml:space="preserve"> г</t>
    </r>
    <r>
      <rPr>
        <b/>
        <sz val="8"/>
        <rFont val="Arial Cyr"/>
        <family val="2"/>
      </rPr>
      <t>. к факту январь- июнь  2019 г.</t>
    </r>
  </si>
  <si>
    <t>План на июль 2020 г.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</si>
</sst>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0"/>
    <numFmt numFmtId="166" formatCode="0.0000"/>
    <numFmt numFmtId="167" formatCode="0.000"/>
    <numFmt numFmtId="168" formatCode="#,##0.0"/>
  </numFmts>
  <fonts count="53">
    <font>
      <sz val="10"/>
      <name val="Arial Cyr"/>
      <family val="0"/>
    </font>
    <font>
      <b/>
      <sz val="12"/>
      <name val="Arial Cyr"/>
      <family val="2"/>
    </font>
    <font>
      <sz val="8"/>
      <name val="Arial Cyr"/>
      <family val="0"/>
    </font>
    <font>
      <sz val="12"/>
      <name val="Arial Cyr"/>
      <family val="2"/>
    </font>
    <font>
      <b/>
      <sz val="9"/>
      <name val="Arial Cyr"/>
      <family val="2"/>
    </font>
    <font>
      <sz val="9"/>
      <name val="Arial Cyr"/>
      <family val="2"/>
    </font>
    <font>
      <b/>
      <sz val="9"/>
      <name val="Arial"/>
      <family val="2"/>
    </font>
    <font>
      <b/>
      <sz val="10"/>
      <name val="Arial Cyr"/>
      <family val="2"/>
    </font>
    <font>
      <b/>
      <sz val="8"/>
      <name val="Arial Cyr"/>
      <family val="2"/>
    </font>
    <font>
      <b/>
      <sz val="8"/>
      <name val="Bookman Old Style"/>
      <family val="1"/>
    </font>
    <font>
      <b/>
      <sz val="8"/>
      <name val="Arial Black"/>
      <family val="2"/>
    </font>
    <font>
      <b/>
      <sz val="8"/>
      <name val="Times New Roman"/>
      <family val="1"/>
    </font>
    <font>
      <i/>
      <sz val="8"/>
      <name val="Arial Cyr"/>
      <family val="0"/>
    </font>
    <font>
      <b/>
      <i/>
      <sz val="8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  <font>
      <b/>
      <sz val="8"/>
      <color rgb="FFFF0000"/>
      <name val="Arial Cyr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30">
    <xf numFmtId="0" fontId="0" fillId="0" borderId="0" xfId="0" applyAlignment="1">
      <alignment/>
    </xf>
    <xf numFmtId="0" fontId="4" fillId="0" borderId="10" xfId="0" applyFont="1" applyBorder="1" applyAlignment="1">
      <alignment horizontal="left" vertical="center"/>
    </xf>
    <xf numFmtId="2" fontId="4" fillId="0" borderId="10" xfId="0" applyNumberFormat="1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6" fillId="33" borderId="12" xfId="0" applyFont="1" applyFill="1" applyBorder="1" applyAlignment="1">
      <alignment horizontal="justify" vertical="center" wrapText="1"/>
    </xf>
    <xf numFmtId="0" fontId="6" fillId="33" borderId="10" xfId="0" applyFont="1" applyFill="1" applyBorder="1" applyAlignment="1">
      <alignment horizontal="justify" vertical="center" wrapText="1"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168" fontId="2" fillId="0" borderId="10" xfId="0" applyNumberFormat="1" applyFont="1" applyBorder="1" applyAlignment="1">
      <alignment/>
    </xf>
    <xf numFmtId="168" fontId="2" fillId="0" borderId="12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168" fontId="2" fillId="34" borderId="10" xfId="0" applyNumberFormat="1" applyFont="1" applyFill="1" applyBorder="1" applyAlignment="1">
      <alignment/>
    </xf>
    <xf numFmtId="168" fontId="2" fillId="34" borderId="12" xfId="0" applyNumberFormat="1" applyFont="1" applyFill="1" applyBorder="1" applyAlignment="1">
      <alignment/>
    </xf>
    <xf numFmtId="0" fontId="0" fillId="34" borderId="0" xfId="0" applyFill="1" applyAlignment="1">
      <alignment/>
    </xf>
    <xf numFmtId="168" fontId="3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168" fontId="3" fillId="34" borderId="13" xfId="0" applyNumberFormat="1" applyFont="1" applyFill="1" applyBorder="1" applyAlignment="1">
      <alignment horizontal="left" vertical="center"/>
    </xf>
    <xf numFmtId="168" fontId="1" fillId="34" borderId="12" xfId="0" applyNumberFormat="1" applyFont="1" applyFill="1" applyBorder="1" applyAlignment="1">
      <alignment horizontal="left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168" fontId="1" fillId="34" borderId="12" xfId="0" applyNumberFormat="1" applyFont="1" applyFill="1" applyBorder="1" applyAlignment="1">
      <alignment horizontal="left" vertical="center"/>
    </xf>
    <xf numFmtId="168" fontId="1" fillId="0" borderId="12" xfId="0" applyNumberFormat="1" applyFont="1" applyBorder="1" applyAlignment="1">
      <alignment/>
    </xf>
    <xf numFmtId="0" fontId="1" fillId="0" borderId="12" xfId="0" applyFont="1" applyBorder="1" applyAlignment="1">
      <alignment/>
    </xf>
    <xf numFmtId="0" fontId="1" fillId="0" borderId="0" xfId="0" applyFont="1" applyAlignment="1">
      <alignment/>
    </xf>
    <xf numFmtId="168" fontId="3" fillId="0" borderId="0" xfId="0" applyNumberFormat="1" applyFont="1" applyAlignment="1">
      <alignment horizontal="left"/>
    </xf>
    <xf numFmtId="0" fontId="0" fillId="0" borderId="12" xfId="0" applyBorder="1" applyAlignment="1">
      <alignment/>
    </xf>
    <xf numFmtId="0" fontId="2" fillId="34" borderId="0" xfId="0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 vertical="center"/>
    </xf>
    <xf numFmtId="0" fontId="0" fillId="34" borderId="0" xfId="0" applyFont="1" applyFill="1" applyAlignment="1">
      <alignment horizontal="center" vertical="center"/>
    </xf>
    <xf numFmtId="4" fontId="2" fillId="34" borderId="10" xfId="0" applyNumberFormat="1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34" borderId="0" xfId="0" applyFont="1" applyFill="1" applyAlignment="1">
      <alignment/>
    </xf>
    <xf numFmtId="0" fontId="2" fillId="34" borderId="0" xfId="0" applyFont="1" applyFill="1" applyAlignment="1">
      <alignment/>
    </xf>
    <xf numFmtId="4" fontId="8" fillId="34" borderId="0" xfId="0" applyNumberFormat="1" applyFont="1" applyFill="1" applyAlignment="1">
      <alignment horizontal="center"/>
    </xf>
    <xf numFmtId="0" fontId="2" fillId="34" borderId="0" xfId="0" applyFont="1" applyFill="1" applyBorder="1" applyAlignment="1">
      <alignment/>
    </xf>
    <xf numFmtId="168" fontId="2" fillId="34" borderId="13" xfId="0" applyNumberFormat="1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 wrapText="1"/>
    </xf>
    <xf numFmtId="168" fontId="8" fillId="34" borderId="12" xfId="0" applyNumberFormat="1" applyFont="1" applyFill="1" applyBorder="1" applyAlignment="1">
      <alignment horizontal="center"/>
    </xf>
    <xf numFmtId="4" fontId="12" fillId="34" borderId="12" xfId="0" applyNumberFormat="1" applyFont="1" applyFill="1" applyBorder="1" applyAlignment="1">
      <alignment horizontal="center"/>
    </xf>
    <xf numFmtId="4" fontId="12" fillId="34" borderId="14" xfId="0" applyNumberFormat="1" applyFont="1" applyFill="1" applyBorder="1" applyAlignment="1">
      <alignment horizontal="center"/>
    </xf>
    <xf numFmtId="168" fontId="14" fillId="34" borderId="15" xfId="0" applyNumberFormat="1" applyFont="1" applyFill="1" applyBorder="1" applyAlignment="1">
      <alignment horizontal="center"/>
    </xf>
    <xf numFmtId="168" fontId="8" fillId="34" borderId="16" xfId="0" applyNumberFormat="1" applyFont="1" applyFill="1" applyBorder="1" applyAlignment="1">
      <alignment horizontal="center"/>
    </xf>
    <xf numFmtId="4" fontId="8" fillId="34" borderId="16" xfId="0" applyNumberFormat="1" applyFont="1" applyFill="1" applyBorder="1" applyAlignment="1">
      <alignment horizontal="center"/>
    </xf>
    <xf numFmtId="10" fontId="8" fillId="34" borderId="16" xfId="0" applyNumberFormat="1" applyFont="1" applyFill="1" applyBorder="1" applyAlignment="1">
      <alignment horizontal="center"/>
    </xf>
    <xf numFmtId="164" fontId="8" fillId="34" borderId="0" xfId="0" applyNumberFormat="1" applyFont="1" applyFill="1" applyBorder="1" applyAlignment="1">
      <alignment horizontal="center" vertical="center"/>
    </xf>
    <xf numFmtId="168" fontId="8" fillId="34" borderId="0" xfId="0" applyNumberFormat="1" applyFont="1" applyFill="1" applyBorder="1" applyAlignment="1">
      <alignment horizontal="center" vertical="center"/>
    </xf>
    <xf numFmtId="4" fontId="8" fillId="34" borderId="0" xfId="0" applyNumberFormat="1" applyFont="1" applyFill="1" applyBorder="1" applyAlignment="1">
      <alignment horizontal="center" vertical="center"/>
    </xf>
    <xf numFmtId="168" fontId="12" fillId="34" borderId="0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/>
    </xf>
    <xf numFmtId="164" fontId="2" fillId="34" borderId="0" xfId="0" applyNumberFormat="1" applyFont="1" applyFill="1" applyBorder="1" applyAlignment="1">
      <alignment/>
    </xf>
    <xf numFmtId="4" fontId="2" fillId="34" borderId="0" xfId="0" applyNumberFormat="1" applyFont="1" applyFill="1" applyBorder="1" applyAlignment="1">
      <alignment/>
    </xf>
    <xf numFmtId="0" fontId="12" fillId="34" borderId="0" xfId="0" applyFont="1" applyFill="1" applyBorder="1" applyAlignment="1">
      <alignment/>
    </xf>
    <xf numFmtId="168" fontId="8" fillId="34" borderId="0" xfId="0" applyNumberFormat="1" applyFont="1" applyFill="1" applyAlignment="1">
      <alignment horizontal="center" vertical="center"/>
    </xf>
    <xf numFmtId="0" fontId="2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0" fontId="51" fillId="34" borderId="0" xfId="0" applyFont="1" applyFill="1" applyAlignment="1">
      <alignment/>
    </xf>
    <xf numFmtId="4" fontId="2" fillId="34" borderId="0" xfId="0" applyNumberFormat="1" applyFont="1" applyFill="1" applyAlignment="1">
      <alignment/>
    </xf>
    <xf numFmtId="4" fontId="51" fillId="34" borderId="0" xfId="0" applyNumberFormat="1" applyFont="1" applyFill="1" applyAlignment="1">
      <alignment/>
    </xf>
    <xf numFmtId="168" fontId="2" fillId="34" borderId="0" xfId="0" applyNumberFormat="1" applyFont="1" applyFill="1" applyAlignment="1">
      <alignment/>
    </xf>
    <xf numFmtId="0" fontId="52" fillId="34" borderId="0" xfId="0" applyFont="1" applyFill="1" applyAlignment="1">
      <alignment/>
    </xf>
    <xf numFmtId="168" fontId="51" fillId="34" borderId="0" xfId="0" applyNumberFormat="1" applyFont="1" applyFill="1" applyAlignment="1">
      <alignment/>
    </xf>
    <xf numFmtId="4" fontId="8" fillId="34" borderId="0" xfId="0" applyNumberFormat="1" applyFont="1" applyFill="1" applyBorder="1" applyAlignment="1">
      <alignment/>
    </xf>
    <xf numFmtId="4" fontId="8" fillId="34" borderId="0" xfId="0" applyNumberFormat="1" applyFont="1" applyFill="1" applyBorder="1" applyAlignment="1">
      <alignment/>
    </xf>
    <xf numFmtId="4" fontId="13" fillId="34" borderId="17" xfId="0" applyNumberFormat="1" applyFont="1" applyFill="1" applyBorder="1" applyAlignment="1">
      <alignment horizontal="center" wrapText="1"/>
    </xf>
    <xf numFmtId="4" fontId="13" fillId="34" borderId="17" xfId="0" applyNumberFormat="1" applyFont="1" applyFill="1" applyBorder="1" applyAlignment="1">
      <alignment horizontal="center"/>
    </xf>
    <xf numFmtId="4" fontId="13" fillId="34" borderId="18" xfId="0" applyNumberFormat="1" applyFont="1" applyFill="1" applyBorder="1" applyAlignment="1">
      <alignment horizontal="center"/>
    </xf>
    <xf numFmtId="4" fontId="8" fillId="34" borderId="19" xfId="0" applyNumberFormat="1" applyFont="1" applyFill="1" applyBorder="1" applyAlignment="1">
      <alignment horizontal="center"/>
    </xf>
    <xf numFmtId="4" fontId="52" fillId="34" borderId="0" xfId="0" applyNumberFormat="1" applyFont="1" applyFill="1" applyBorder="1" applyAlignment="1">
      <alignment/>
    </xf>
    <xf numFmtId="0" fontId="8" fillId="34" borderId="12" xfId="0" applyFont="1" applyFill="1" applyBorder="1" applyAlignment="1">
      <alignment horizontal="left" wrapText="1"/>
    </xf>
    <xf numFmtId="168" fontId="2" fillId="34" borderId="12" xfId="0" applyNumberFormat="1" applyFont="1" applyFill="1" applyBorder="1" applyAlignment="1">
      <alignment horizontal="center"/>
    </xf>
    <xf numFmtId="168" fontId="12" fillId="34" borderId="12" xfId="0" applyNumberFormat="1" applyFont="1" applyFill="1" applyBorder="1" applyAlignment="1">
      <alignment horizontal="center"/>
    </xf>
    <xf numFmtId="2" fontId="8" fillId="34" borderId="12" xfId="0" applyNumberFormat="1" applyFont="1" applyFill="1" applyBorder="1" applyAlignment="1">
      <alignment horizontal="left" wrapText="1"/>
    </xf>
    <xf numFmtId="0" fontId="8" fillId="34" borderId="14" xfId="0" applyFont="1" applyFill="1" applyBorder="1" applyAlignment="1">
      <alignment horizontal="left" wrapText="1"/>
    </xf>
    <xf numFmtId="168" fontId="2" fillId="34" borderId="14" xfId="0" applyNumberFormat="1" applyFont="1" applyFill="1" applyBorder="1" applyAlignment="1">
      <alignment horizontal="center"/>
    </xf>
    <xf numFmtId="4" fontId="2" fillId="34" borderId="14" xfId="0" applyNumberFormat="1" applyFont="1" applyFill="1" applyBorder="1" applyAlignment="1">
      <alignment horizontal="center"/>
    </xf>
    <xf numFmtId="168" fontId="12" fillId="34" borderId="14" xfId="0" applyNumberFormat="1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 wrapText="1"/>
    </xf>
    <xf numFmtId="0" fontId="8" fillId="34" borderId="13" xfId="0" applyFont="1" applyFill="1" applyBorder="1" applyAlignment="1">
      <alignment horizontal="left" wrapText="1"/>
    </xf>
    <xf numFmtId="4" fontId="12" fillId="34" borderId="13" xfId="0" applyNumberFormat="1" applyFont="1" applyFill="1" applyBorder="1" applyAlignment="1">
      <alignment horizontal="center" wrapText="1"/>
    </xf>
    <xf numFmtId="168" fontId="8" fillId="34" borderId="13" xfId="0" applyNumberFormat="1" applyFont="1" applyFill="1" applyBorder="1" applyAlignment="1">
      <alignment horizontal="center"/>
    </xf>
    <xf numFmtId="168" fontId="12" fillId="34" borderId="13" xfId="0" applyNumberFormat="1" applyFont="1" applyFill="1" applyBorder="1" applyAlignment="1">
      <alignment horizontal="center"/>
    </xf>
    <xf numFmtId="4" fontId="13" fillId="34" borderId="20" xfId="0" applyNumberFormat="1" applyFont="1" applyFill="1" applyBorder="1" applyAlignment="1">
      <alignment horizontal="center" wrapText="1"/>
    </xf>
    <xf numFmtId="0" fontId="14" fillId="34" borderId="12" xfId="0" applyFont="1" applyFill="1" applyBorder="1" applyAlignment="1">
      <alignment horizontal="left" wrapText="1"/>
    </xf>
    <xf numFmtId="168" fontId="2" fillId="34" borderId="12" xfId="0" applyNumberFormat="1" applyFont="1" applyFill="1" applyBorder="1" applyAlignment="1">
      <alignment horizontal="center" vertical="center"/>
    </xf>
    <xf numFmtId="168" fontId="2" fillId="34" borderId="13" xfId="0" applyNumberFormat="1" applyFont="1" applyFill="1" applyBorder="1" applyAlignment="1">
      <alignment horizontal="center" vertical="center"/>
    </xf>
    <xf numFmtId="0" fontId="8" fillId="34" borderId="0" xfId="0" applyFont="1" applyFill="1" applyAlignment="1">
      <alignment wrapText="1"/>
    </xf>
    <xf numFmtId="0" fontId="8" fillId="34" borderId="0" xfId="0" applyFont="1" applyFill="1" applyAlignment="1">
      <alignment horizontal="center"/>
    </xf>
    <xf numFmtId="0" fontId="8" fillId="34" borderId="0" xfId="0" applyFont="1" applyFill="1" applyBorder="1" applyAlignment="1">
      <alignment horizontal="left" vertical="center" wrapText="1"/>
    </xf>
    <xf numFmtId="168" fontId="8" fillId="34" borderId="0" xfId="0" applyNumberFormat="1" applyFont="1" applyFill="1" applyBorder="1" applyAlignment="1">
      <alignment horizontal="left" vertical="center"/>
    </xf>
    <xf numFmtId="164" fontId="2" fillId="34" borderId="0" xfId="0" applyNumberFormat="1" applyFont="1" applyFill="1" applyBorder="1" applyAlignment="1">
      <alignment horizontal="right"/>
    </xf>
    <xf numFmtId="0" fontId="2" fillId="34" borderId="0" xfId="0" applyFont="1" applyFill="1" applyAlignment="1">
      <alignment wrapText="1"/>
    </xf>
    <xf numFmtId="0" fontId="2" fillId="34" borderId="0" xfId="0" applyFont="1" applyFill="1" applyAlignment="1">
      <alignment horizontal="center"/>
    </xf>
    <xf numFmtId="168" fontId="2" fillId="34" borderId="0" xfId="0" applyNumberFormat="1" applyFont="1" applyFill="1" applyAlignment="1">
      <alignment wrapText="1"/>
    </xf>
    <xf numFmtId="4" fontId="2" fillId="34" borderId="0" xfId="0" applyNumberFormat="1" applyFont="1" applyFill="1" applyAlignment="1">
      <alignment horizontal="center"/>
    </xf>
    <xf numFmtId="4" fontId="0" fillId="34" borderId="0" xfId="0" applyNumberFormat="1" applyFill="1" applyAlignment="1">
      <alignment/>
    </xf>
    <xf numFmtId="168" fontId="8" fillId="34" borderId="12" xfId="0" applyNumberFormat="1" applyFont="1" applyFill="1" applyBorder="1" applyAlignment="1">
      <alignment horizontal="center" vertical="center"/>
    </xf>
    <xf numFmtId="0" fontId="8" fillId="34" borderId="0" xfId="0" applyFont="1" applyFill="1" applyBorder="1" applyAlignment="1">
      <alignment horizontal="left"/>
    </xf>
    <xf numFmtId="0" fontId="2" fillId="34" borderId="0" xfId="0" applyFont="1" applyFill="1" applyAlignment="1">
      <alignment horizontal="center"/>
    </xf>
    <xf numFmtId="0" fontId="8" fillId="34" borderId="21" xfId="0" applyFont="1" applyFill="1" applyBorder="1" applyAlignment="1">
      <alignment horizontal="center" vertical="center" wrapText="1"/>
    </xf>
    <xf numFmtId="0" fontId="8" fillId="34" borderId="22" xfId="0" applyFont="1" applyFill="1" applyBorder="1" applyAlignment="1">
      <alignment horizontal="center" vertical="center" wrapText="1"/>
    </xf>
    <xf numFmtId="4" fontId="11" fillId="34" borderId="23" xfId="0" applyNumberFormat="1" applyFont="1" applyFill="1" applyBorder="1" applyAlignment="1">
      <alignment horizontal="center" vertical="center" wrapText="1"/>
    </xf>
    <xf numFmtId="4" fontId="11" fillId="34" borderId="24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68" fontId="8" fillId="34" borderId="0" xfId="0" applyNumberFormat="1" applyFont="1" applyFill="1" applyBorder="1" applyAlignment="1">
      <alignment horizontal="left" vertical="center"/>
    </xf>
    <xf numFmtId="0" fontId="8" fillId="34" borderId="0" xfId="0" applyFont="1" applyFill="1" applyAlignment="1">
      <alignment horizontal="left" vertical="center"/>
    </xf>
    <xf numFmtId="4" fontId="2" fillId="34" borderId="21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8" fillId="34" borderId="0" xfId="0" applyFont="1" applyFill="1" applyAlignment="1">
      <alignment horizontal="center" vertical="center"/>
    </xf>
    <xf numFmtId="0" fontId="8" fillId="34" borderId="0" xfId="0" applyFont="1" applyFill="1" applyAlignment="1">
      <alignment horizontal="center"/>
    </xf>
    <xf numFmtId="0" fontId="9" fillId="34" borderId="0" xfId="0" applyFont="1" applyFill="1" applyAlignment="1">
      <alignment horizontal="center" vertical="center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4" fontId="8" fillId="34" borderId="21" xfId="0" applyNumberFormat="1" applyFont="1" applyFill="1" applyBorder="1" applyAlignment="1">
      <alignment horizontal="center" vertical="center" wrapText="1"/>
    </xf>
    <xf numFmtId="4" fontId="2" fillId="34" borderId="22" xfId="0" applyNumberFormat="1" applyFont="1" applyFill="1" applyBorder="1" applyAlignment="1">
      <alignment horizontal="center" vertical="center" wrapText="1"/>
    </xf>
    <xf numFmtId="0" fontId="1" fillId="34" borderId="12" xfId="0" applyFont="1" applyFill="1" applyBorder="1" applyAlignment="1">
      <alignment horizontal="center" vertical="center" wrapText="1"/>
    </xf>
    <xf numFmtId="0" fontId="5" fillId="0" borderId="27" xfId="0" applyFont="1" applyBorder="1" applyAlignment="1">
      <alignment/>
    </xf>
    <xf numFmtId="0" fontId="5" fillId="0" borderId="28" xfId="0" applyFont="1" applyBorder="1" applyAlignment="1">
      <alignment/>
    </xf>
    <xf numFmtId="0" fontId="1" fillId="34" borderId="12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29" xfId="0" applyFont="1" applyFill="1" applyBorder="1" applyAlignment="1">
      <alignment horizontal="center" vertical="center" wrapText="1"/>
    </xf>
    <xf numFmtId="0" fontId="3" fillId="34" borderId="3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zoomScalePageLayoutView="0" workbookViewId="0" topLeftCell="A1">
      <selection activeCell="D9" sqref="D9"/>
    </sheetView>
  </sheetViews>
  <sheetFormatPr defaultColWidth="9.00390625" defaultRowHeight="12.75"/>
  <cols>
    <col min="1" max="1" width="7.125" style="61" customWidth="1"/>
    <col min="2" max="2" width="24.375" style="96" customWidth="1"/>
    <col min="3" max="3" width="7.75390625" style="61" customWidth="1"/>
    <col min="4" max="4" width="8.875" style="61" customWidth="1"/>
    <col min="5" max="5" width="9.75390625" style="63" customWidth="1"/>
    <col min="6" max="6" width="8.375" style="38" customWidth="1"/>
    <col min="7" max="7" width="8.25390625" style="38" customWidth="1"/>
    <col min="8" max="8" width="6.125" style="38" customWidth="1"/>
    <col min="9" max="9" width="10.00390625" style="38" customWidth="1"/>
    <col min="10" max="10" width="4.875" style="38" customWidth="1"/>
    <col min="11" max="11" width="8.875" style="62" customWidth="1"/>
    <col min="12" max="12" width="8.125" style="38" hidden="1" customWidth="1"/>
    <col min="13" max="13" width="6.75390625" style="40" customWidth="1"/>
    <col min="14" max="14" width="8.375" style="73" customWidth="1"/>
    <col min="15" max="17" width="10.125" style="8" hidden="1" customWidth="1"/>
    <col min="18" max="18" width="12.00390625" style="0" customWidth="1"/>
  </cols>
  <sheetData>
    <row r="1" spans="1:17" s="34" customFormat="1" ht="12.75">
      <c r="A1" s="37"/>
      <c r="B1" s="114" t="s">
        <v>0</v>
      </c>
      <c r="C1" s="114"/>
      <c r="D1" s="114"/>
      <c r="E1" s="114"/>
      <c r="F1" s="114"/>
      <c r="G1" s="114"/>
      <c r="H1" s="114"/>
      <c r="I1" s="114"/>
      <c r="J1" s="114"/>
      <c r="K1" s="114"/>
      <c r="L1" s="114"/>
      <c r="M1" s="114"/>
      <c r="N1" s="67"/>
      <c r="O1" s="35"/>
      <c r="P1" s="36"/>
      <c r="Q1" s="35"/>
    </row>
    <row r="2" spans="1:14" s="34" customFormat="1" ht="12.75">
      <c r="A2" s="38"/>
      <c r="B2" s="116" t="s">
        <v>48</v>
      </c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68"/>
    </row>
    <row r="3" spans="1:14" s="34" customFormat="1" ht="11.25" customHeight="1" thickBot="1">
      <c r="A3" s="38"/>
      <c r="B3" s="91"/>
      <c r="C3" s="115" t="s">
        <v>1</v>
      </c>
      <c r="D3" s="115"/>
      <c r="E3" s="115"/>
      <c r="F3" s="115"/>
      <c r="G3" s="115"/>
      <c r="H3" s="115"/>
      <c r="I3" s="115"/>
      <c r="J3" s="92"/>
      <c r="K3" s="39"/>
      <c r="L3" s="40"/>
      <c r="M3" s="40"/>
      <c r="N3" s="68"/>
    </row>
    <row r="4" spans="1:17" s="30" customFormat="1" ht="46.5" customHeight="1">
      <c r="A4" s="117" t="s">
        <v>49</v>
      </c>
      <c r="B4" s="119"/>
      <c r="C4" s="104" t="s">
        <v>46</v>
      </c>
      <c r="D4" s="104" t="s">
        <v>47</v>
      </c>
      <c r="E4" s="121" t="s">
        <v>50</v>
      </c>
      <c r="F4" s="104" t="s">
        <v>51</v>
      </c>
      <c r="G4" s="104" t="s">
        <v>29</v>
      </c>
      <c r="H4" s="104" t="s">
        <v>52</v>
      </c>
      <c r="I4" s="104" t="s">
        <v>20</v>
      </c>
      <c r="J4" s="104" t="s">
        <v>53</v>
      </c>
      <c r="K4" s="111" t="s">
        <v>54</v>
      </c>
      <c r="L4" s="104"/>
      <c r="M4" s="104" t="s">
        <v>55</v>
      </c>
      <c r="N4" s="106" t="s">
        <v>56</v>
      </c>
      <c r="O4" s="108" t="s">
        <v>24</v>
      </c>
      <c r="P4" s="28"/>
      <c r="Q4" s="29"/>
    </row>
    <row r="5" spans="1:17" s="30" customFormat="1" ht="135" customHeight="1" thickBot="1">
      <c r="A5" s="118"/>
      <c r="B5" s="120"/>
      <c r="C5" s="105"/>
      <c r="D5" s="105"/>
      <c r="E5" s="122"/>
      <c r="F5" s="120"/>
      <c r="G5" s="105"/>
      <c r="H5" s="105"/>
      <c r="I5" s="105"/>
      <c r="J5" s="105"/>
      <c r="K5" s="112"/>
      <c r="L5" s="113"/>
      <c r="M5" s="105"/>
      <c r="N5" s="107"/>
      <c r="O5" s="108"/>
      <c r="P5" s="28"/>
      <c r="Q5" s="29"/>
    </row>
    <row r="6" spans="1:18" s="15" customFormat="1" ht="16.5" customHeight="1">
      <c r="A6" s="89">
        <v>23114.1</v>
      </c>
      <c r="B6" s="83" t="s">
        <v>2</v>
      </c>
      <c r="C6" s="41">
        <v>285614</v>
      </c>
      <c r="D6" s="84">
        <v>302258.7</v>
      </c>
      <c r="E6" s="84">
        <v>135350.7</v>
      </c>
      <c r="F6" s="85">
        <v>126345</v>
      </c>
      <c r="G6" s="41">
        <f>F6-E6</f>
        <v>-9005.700000000012</v>
      </c>
      <c r="H6" s="41">
        <f>F6/E6*100</f>
        <v>93.34639569651283</v>
      </c>
      <c r="I6" s="41">
        <f>F6-D6</f>
        <v>-175913.7</v>
      </c>
      <c r="J6" s="41">
        <f>F6/D6*100</f>
        <v>41.80028564934607</v>
      </c>
      <c r="K6" s="43">
        <v>123918.8</v>
      </c>
      <c r="L6" s="41">
        <f>F6-K6</f>
        <v>2426.199999999997</v>
      </c>
      <c r="M6" s="86">
        <f aca="true" t="shared" si="0" ref="M6:M30">F6/K6*100</f>
        <v>101.95789500866697</v>
      </c>
      <c r="N6" s="87">
        <v>26168.6</v>
      </c>
      <c r="O6" s="31">
        <f>A6*M6/100</f>
        <v>23566.64981019829</v>
      </c>
      <c r="P6" s="13" t="e">
        <f>F6+Лист1!#REF!</f>
        <v>#REF!</v>
      </c>
      <c r="Q6" s="14"/>
      <c r="R6" s="100"/>
    </row>
    <row r="7" spans="1:18" s="15" customFormat="1" ht="16.5" customHeight="1">
      <c r="A7" s="90">
        <v>911.3</v>
      </c>
      <c r="B7" s="74" t="s">
        <v>28</v>
      </c>
      <c r="C7" s="75">
        <v>10593.8</v>
      </c>
      <c r="D7" s="42">
        <v>12164.5</v>
      </c>
      <c r="E7" s="42">
        <v>5825.7</v>
      </c>
      <c r="F7" s="43">
        <v>4530.5</v>
      </c>
      <c r="G7" s="75">
        <f aca="true" t="shared" si="1" ref="G7:G30">F7-E7</f>
        <v>-1295.1999999999998</v>
      </c>
      <c r="H7" s="75">
        <f aca="true" t="shared" si="2" ref="H7:H30">F7/E7*100</f>
        <v>77.76747858626432</v>
      </c>
      <c r="I7" s="75">
        <f aca="true" t="shared" si="3" ref="I7:I31">F7-D7</f>
        <v>-7634</v>
      </c>
      <c r="J7" s="75">
        <f aca="true" t="shared" si="4" ref="J7:J30">F7/D7*100</f>
        <v>37.24361872662255</v>
      </c>
      <c r="K7" s="43">
        <v>5003.9</v>
      </c>
      <c r="L7" s="75"/>
      <c r="M7" s="76">
        <f t="shared" si="0"/>
        <v>90.53937928415836</v>
      </c>
      <c r="N7" s="69">
        <v>1026.3</v>
      </c>
      <c r="O7" s="31"/>
      <c r="P7" s="13" t="e">
        <f>F7+Лист1!#REF!</f>
        <v>#REF!</v>
      </c>
      <c r="Q7" s="14"/>
      <c r="R7" s="100"/>
    </row>
    <row r="8" spans="1:18" s="15" customFormat="1" ht="33" customHeight="1">
      <c r="A8" s="90">
        <v>0</v>
      </c>
      <c r="B8" s="77" t="s">
        <v>25</v>
      </c>
      <c r="C8" s="75">
        <v>0</v>
      </c>
      <c r="D8" s="44">
        <v>0</v>
      </c>
      <c r="E8" s="44">
        <v>0</v>
      </c>
      <c r="F8" s="43">
        <v>0</v>
      </c>
      <c r="G8" s="75">
        <f t="shared" si="1"/>
        <v>0</v>
      </c>
      <c r="H8" s="75">
        <v>0</v>
      </c>
      <c r="I8" s="75">
        <f t="shared" si="3"/>
        <v>0</v>
      </c>
      <c r="J8" s="75">
        <v>0</v>
      </c>
      <c r="K8" s="43"/>
      <c r="L8" s="75">
        <f aca="true" t="shared" si="5" ref="L8:L32">F8-K8</f>
        <v>0</v>
      </c>
      <c r="M8" s="76">
        <v>0</v>
      </c>
      <c r="N8" s="70"/>
      <c r="O8" s="31">
        <f>A8*M8/100</f>
        <v>0</v>
      </c>
      <c r="P8" s="13" t="e">
        <f>F8+Лист1!#REF!</f>
        <v>#REF!</v>
      </c>
      <c r="Q8" s="14"/>
      <c r="R8" s="100"/>
    </row>
    <row r="9" spans="1:18" ht="33.75" customHeight="1">
      <c r="A9" s="90">
        <v>13</v>
      </c>
      <c r="B9" s="77" t="s">
        <v>31</v>
      </c>
      <c r="C9" s="75">
        <v>1218.2</v>
      </c>
      <c r="D9" s="44">
        <v>1337.2</v>
      </c>
      <c r="E9" s="44">
        <v>820.2</v>
      </c>
      <c r="F9" s="43">
        <v>442.4</v>
      </c>
      <c r="G9" s="75">
        <f t="shared" si="1"/>
        <v>-377.80000000000007</v>
      </c>
      <c r="H9" s="75">
        <f t="shared" si="2"/>
        <v>53.93806388685686</v>
      </c>
      <c r="I9" s="75">
        <f t="shared" si="3"/>
        <v>-894.8000000000001</v>
      </c>
      <c r="J9" s="75">
        <f t="shared" si="4"/>
        <v>33.08405623691295</v>
      </c>
      <c r="K9" s="43">
        <v>670.6</v>
      </c>
      <c r="L9" s="75"/>
      <c r="M9" s="76">
        <f t="shared" si="0"/>
        <v>65.97077244258872</v>
      </c>
      <c r="N9" s="70">
        <v>15.8</v>
      </c>
      <c r="O9" s="32">
        <v>0</v>
      </c>
      <c r="P9" s="10" t="e">
        <f>F9+Лист1!#REF!</f>
        <v>#REF!</v>
      </c>
      <c r="Q9" s="11"/>
      <c r="R9" s="100"/>
    </row>
    <row r="10" spans="1:18" ht="24" customHeight="1">
      <c r="A10" s="90">
        <v>7376.4</v>
      </c>
      <c r="B10" s="74" t="s">
        <v>3</v>
      </c>
      <c r="C10" s="75">
        <v>37969.3</v>
      </c>
      <c r="D10" s="44">
        <v>32453.3</v>
      </c>
      <c r="E10" s="44">
        <v>16785.2</v>
      </c>
      <c r="F10" s="43">
        <v>15992.4</v>
      </c>
      <c r="G10" s="75">
        <f t="shared" si="1"/>
        <v>-792.8000000000011</v>
      </c>
      <c r="H10" s="75">
        <f t="shared" si="2"/>
        <v>95.27679145914257</v>
      </c>
      <c r="I10" s="75">
        <f t="shared" si="3"/>
        <v>-16460.9</v>
      </c>
      <c r="J10" s="75">
        <f t="shared" si="4"/>
        <v>49.27819358894165</v>
      </c>
      <c r="K10" s="43">
        <v>19149.2</v>
      </c>
      <c r="L10" s="75">
        <f t="shared" si="5"/>
        <v>-3156.800000000001</v>
      </c>
      <c r="M10" s="76">
        <f t="shared" si="0"/>
        <v>83.51471601946817</v>
      </c>
      <c r="N10" s="70">
        <v>6464.9</v>
      </c>
      <c r="O10" s="33">
        <f>A10*M10/100</f>
        <v>6160.37951246005</v>
      </c>
      <c r="P10" s="10" t="e">
        <f>F10+Лист1!#REF!</f>
        <v>#REF!</v>
      </c>
      <c r="Q10" s="11"/>
      <c r="R10" s="100"/>
    </row>
    <row r="11" spans="1:18" ht="16.5" customHeight="1">
      <c r="A11" s="90">
        <v>53</v>
      </c>
      <c r="B11" s="74" t="s">
        <v>4</v>
      </c>
      <c r="C11" s="75">
        <v>263.6</v>
      </c>
      <c r="D11" s="44">
        <v>255</v>
      </c>
      <c r="E11" s="44">
        <v>188.9</v>
      </c>
      <c r="F11" s="43">
        <v>269.9</v>
      </c>
      <c r="G11" s="75">
        <f t="shared" si="1"/>
        <v>80.99999999999997</v>
      </c>
      <c r="H11" s="75">
        <f t="shared" si="2"/>
        <v>142.87983059820007</v>
      </c>
      <c r="I11" s="75">
        <f t="shared" si="3"/>
        <v>14.899999999999977</v>
      </c>
      <c r="J11" s="75">
        <f t="shared" si="4"/>
        <v>105.84313725490195</v>
      </c>
      <c r="K11" s="43">
        <v>187.4</v>
      </c>
      <c r="L11" s="75">
        <f t="shared" si="5"/>
        <v>82.49999999999997</v>
      </c>
      <c r="M11" s="76">
        <f t="shared" si="0"/>
        <v>144.02347918890072</v>
      </c>
      <c r="N11" s="70">
        <v>53.4</v>
      </c>
      <c r="O11" s="33">
        <v>2.5</v>
      </c>
      <c r="P11" s="10" t="e">
        <f>F11+Лист1!#REF!</f>
        <v>#REF!</v>
      </c>
      <c r="Q11" s="11"/>
      <c r="R11" s="100"/>
    </row>
    <row r="12" spans="1:18" ht="23.25" customHeight="1">
      <c r="A12" s="90">
        <v>222</v>
      </c>
      <c r="B12" s="74" t="s">
        <v>18</v>
      </c>
      <c r="C12" s="75">
        <v>32282.5</v>
      </c>
      <c r="D12" s="44">
        <v>25057.3</v>
      </c>
      <c r="E12" s="44">
        <v>1994.4</v>
      </c>
      <c r="F12" s="43">
        <v>3080.2</v>
      </c>
      <c r="G12" s="75">
        <f t="shared" si="1"/>
        <v>1085.7999999999997</v>
      </c>
      <c r="H12" s="75">
        <f t="shared" si="2"/>
        <v>154.44243882872038</v>
      </c>
      <c r="I12" s="75">
        <f t="shared" si="3"/>
        <v>-21977.1</v>
      </c>
      <c r="J12" s="75">
        <f t="shared" si="4"/>
        <v>12.292625302805968</v>
      </c>
      <c r="K12" s="43">
        <v>2371.5</v>
      </c>
      <c r="L12" s="75">
        <f t="shared" si="5"/>
        <v>708.6999999999998</v>
      </c>
      <c r="M12" s="76">
        <f t="shared" si="0"/>
        <v>129.8840396373603</v>
      </c>
      <c r="N12" s="70">
        <v>186.4</v>
      </c>
      <c r="O12" s="33">
        <v>0</v>
      </c>
      <c r="P12" s="10" t="e">
        <f>F12+Лист1!#REF!</f>
        <v>#REF!</v>
      </c>
      <c r="Q12" s="11"/>
      <c r="R12" s="100"/>
    </row>
    <row r="13" spans="1:18" ht="34.5" customHeight="1">
      <c r="A13" s="90">
        <v>0</v>
      </c>
      <c r="B13" s="74" t="s">
        <v>15</v>
      </c>
      <c r="C13" s="75">
        <v>0</v>
      </c>
      <c r="D13" s="44">
        <v>0</v>
      </c>
      <c r="E13" s="44">
        <v>0</v>
      </c>
      <c r="F13" s="43">
        <v>0</v>
      </c>
      <c r="G13" s="75">
        <f t="shared" si="1"/>
        <v>0</v>
      </c>
      <c r="H13" s="75">
        <v>0</v>
      </c>
      <c r="I13" s="75">
        <f t="shared" si="3"/>
        <v>0</v>
      </c>
      <c r="J13" s="75">
        <v>0</v>
      </c>
      <c r="K13" s="43"/>
      <c r="L13" s="75">
        <f t="shared" si="5"/>
        <v>0</v>
      </c>
      <c r="M13" s="76">
        <v>0</v>
      </c>
      <c r="N13" s="70"/>
      <c r="O13" s="33">
        <v>1</v>
      </c>
      <c r="P13" s="10" t="e">
        <f>F13+Лист1!#REF!</f>
        <v>#REF!</v>
      </c>
      <c r="Q13" s="11"/>
      <c r="R13" s="100"/>
    </row>
    <row r="14" spans="1:18" ht="16.5" customHeight="1">
      <c r="A14" s="90">
        <v>8062.1</v>
      </c>
      <c r="B14" s="74" t="s">
        <v>5</v>
      </c>
      <c r="C14" s="75">
        <v>49582.8</v>
      </c>
      <c r="D14" s="44">
        <v>49720.5</v>
      </c>
      <c r="E14" s="44">
        <v>23975.2</v>
      </c>
      <c r="F14" s="43">
        <v>22177.1</v>
      </c>
      <c r="G14" s="75">
        <f t="shared" si="1"/>
        <v>-1798.1000000000022</v>
      </c>
      <c r="H14" s="75">
        <f t="shared" si="2"/>
        <v>92.50016683906702</v>
      </c>
      <c r="I14" s="75">
        <f t="shared" si="3"/>
        <v>-27543.4</v>
      </c>
      <c r="J14" s="75">
        <f t="shared" si="4"/>
        <v>44.60353375368308</v>
      </c>
      <c r="K14" s="43">
        <v>22970.5</v>
      </c>
      <c r="L14" s="75">
        <f t="shared" si="5"/>
        <v>-793.4000000000015</v>
      </c>
      <c r="M14" s="76">
        <f t="shared" si="0"/>
        <v>96.54600465814849</v>
      </c>
      <c r="N14" s="70">
        <v>8625.7</v>
      </c>
      <c r="O14" s="33">
        <f>A14*M14/100</f>
        <v>7783.63544154459</v>
      </c>
      <c r="P14" s="10" t="e">
        <f>F14+Лист1!#REF!</f>
        <v>#REF!</v>
      </c>
      <c r="Q14" s="11"/>
      <c r="R14" s="100"/>
    </row>
    <row r="15" spans="1:18" s="15" customFormat="1" ht="16.5" customHeight="1">
      <c r="A15" s="90">
        <v>627.4</v>
      </c>
      <c r="B15" s="74" t="s">
        <v>6</v>
      </c>
      <c r="C15" s="75">
        <v>7134.9</v>
      </c>
      <c r="D15" s="44">
        <v>6562</v>
      </c>
      <c r="E15" s="44">
        <v>2974.5</v>
      </c>
      <c r="F15" s="43">
        <v>3080</v>
      </c>
      <c r="G15" s="75">
        <f t="shared" si="1"/>
        <v>105.5</v>
      </c>
      <c r="H15" s="75">
        <f t="shared" si="2"/>
        <v>103.5468145906875</v>
      </c>
      <c r="I15" s="75">
        <f t="shared" si="3"/>
        <v>-3482</v>
      </c>
      <c r="J15" s="75">
        <f t="shared" si="4"/>
        <v>46.936909478817434</v>
      </c>
      <c r="K15" s="43">
        <v>3286</v>
      </c>
      <c r="L15" s="75">
        <f t="shared" si="5"/>
        <v>-206</v>
      </c>
      <c r="M15" s="76">
        <f t="shared" si="0"/>
        <v>93.73097991479001</v>
      </c>
      <c r="N15" s="70">
        <v>573.5</v>
      </c>
      <c r="O15" s="31">
        <f>A15*M15/100</f>
        <v>588.0681679853925</v>
      </c>
      <c r="P15" s="13" t="e">
        <f>F15+Лист1!#REF!</f>
        <v>#REF!</v>
      </c>
      <c r="Q15" s="14"/>
      <c r="R15" s="100"/>
    </row>
    <row r="16" spans="1:18" ht="34.5" customHeight="1">
      <c r="A16" s="90">
        <v>0</v>
      </c>
      <c r="B16" s="74" t="s">
        <v>7</v>
      </c>
      <c r="C16" s="75">
        <v>0</v>
      </c>
      <c r="D16" s="44">
        <v>0</v>
      </c>
      <c r="E16" s="44">
        <v>0</v>
      </c>
      <c r="F16" s="43">
        <v>0</v>
      </c>
      <c r="G16" s="75">
        <f t="shared" si="1"/>
        <v>0</v>
      </c>
      <c r="H16" s="75">
        <v>0</v>
      </c>
      <c r="I16" s="75">
        <f t="shared" si="3"/>
        <v>0</v>
      </c>
      <c r="J16" s="75">
        <v>0</v>
      </c>
      <c r="K16" s="43"/>
      <c r="L16" s="75">
        <f t="shared" si="5"/>
        <v>0</v>
      </c>
      <c r="M16" s="76">
        <v>0</v>
      </c>
      <c r="N16" s="70"/>
      <c r="O16" s="33"/>
      <c r="P16" s="10" t="e">
        <f>F16+Лист1!#REF!</f>
        <v>#REF!</v>
      </c>
      <c r="Q16" s="11"/>
      <c r="R16" s="100"/>
    </row>
    <row r="17" spans="1:18" ht="16.5" customHeight="1">
      <c r="A17" s="90">
        <v>688.2</v>
      </c>
      <c r="B17" s="74" t="s">
        <v>8</v>
      </c>
      <c r="C17" s="75">
        <v>5116.7</v>
      </c>
      <c r="D17" s="44">
        <v>5144.9</v>
      </c>
      <c r="E17" s="44">
        <v>2510.1</v>
      </c>
      <c r="F17" s="43">
        <v>1633.6</v>
      </c>
      <c r="G17" s="75">
        <f t="shared" si="1"/>
        <v>-876.5</v>
      </c>
      <c r="H17" s="75">
        <f t="shared" si="2"/>
        <v>65.08107246723239</v>
      </c>
      <c r="I17" s="75">
        <f t="shared" si="3"/>
        <v>-3511.2999999999997</v>
      </c>
      <c r="J17" s="75">
        <f t="shared" si="4"/>
        <v>31.751831911213046</v>
      </c>
      <c r="K17" s="43">
        <v>2095.5</v>
      </c>
      <c r="L17" s="75">
        <f t="shared" si="5"/>
        <v>-461.9000000000001</v>
      </c>
      <c r="M17" s="76">
        <f t="shared" si="0"/>
        <v>77.95752803626819</v>
      </c>
      <c r="N17" s="70">
        <v>428.7</v>
      </c>
      <c r="O17" s="33">
        <v>225</v>
      </c>
      <c r="P17" s="10" t="e">
        <f>F17+Лист1!#REF!</f>
        <v>#REF!</v>
      </c>
      <c r="Q17" s="11"/>
      <c r="R17" s="100"/>
    </row>
    <row r="18" spans="1:18" ht="16.5" customHeight="1">
      <c r="A18" s="90">
        <v>1231.3</v>
      </c>
      <c r="B18" s="74" t="s">
        <v>9</v>
      </c>
      <c r="C18" s="75">
        <v>11512.1</v>
      </c>
      <c r="D18" s="44">
        <v>12769.6</v>
      </c>
      <c r="E18" s="44">
        <v>4900</v>
      </c>
      <c r="F18" s="43">
        <v>5782.9</v>
      </c>
      <c r="G18" s="75">
        <f t="shared" si="1"/>
        <v>882.8999999999996</v>
      </c>
      <c r="H18" s="75">
        <f t="shared" si="2"/>
        <v>118.01836734693876</v>
      </c>
      <c r="I18" s="75">
        <f t="shared" si="3"/>
        <v>-6986.700000000001</v>
      </c>
      <c r="J18" s="75">
        <f t="shared" si="4"/>
        <v>45.28646159629119</v>
      </c>
      <c r="K18" s="43">
        <v>6328.2</v>
      </c>
      <c r="L18" s="75">
        <f t="shared" si="5"/>
        <v>-545.3000000000002</v>
      </c>
      <c r="M18" s="76">
        <f t="shared" si="0"/>
        <v>91.38301570746815</v>
      </c>
      <c r="N18" s="70">
        <v>2400</v>
      </c>
      <c r="O18" s="33">
        <v>1500</v>
      </c>
      <c r="P18" s="10" t="e">
        <f>F18+Лист1!#REF!</f>
        <v>#REF!</v>
      </c>
      <c r="Q18" s="11"/>
      <c r="R18" s="100"/>
    </row>
    <row r="19" spans="1:18" ht="26.25" customHeight="1">
      <c r="A19" s="90">
        <v>0</v>
      </c>
      <c r="B19" s="74" t="s">
        <v>10</v>
      </c>
      <c r="C19" s="44">
        <v>0</v>
      </c>
      <c r="D19" s="44">
        <v>0</v>
      </c>
      <c r="E19" s="44">
        <v>0</v>
      </c>
      <c r="F19" s="43">
        <v>0</v>
      </c>
      <c r="G19" s="75">
        <f t="shared" si="1"/>
        <v>0</v>
      </c>
      <c r="H19" s="75">
        <v>0</v>
      </c>
      <c r="I19" s="75">
        <f t="shared" si="3"/>
        <v>0</v>
      </c>
      <c r="J19" s="75">
        <v>0</v>
      </c>
      <c r="K19" s="43"/>
      <c r="L19" s="75">
        <f t="shared" si="5"/>
        <v>0</v>
      </c>
      <c r="M19" s="76"/>
      <c r="N19" s="70"/>
      <c r="O19" s="33"/>
      <c r="P19" s="10" t="e">
        <f>F19+Лист1!#REF!</f>
        <v>#REF!</v>
      </c>
      <c r="Q19" s="11"/>
      <c r="R19" s="100"/>
    </row>
    <row r="20" spans="1:18" s="15" customFormat="1" ht="24" customHeight="1">
      <c r="A20" s="90">
        <v>224.5</v>
      </c>
      <c r="B20" s="74" t="s">
        <v>11</v>
      </c>
      <c r="C20" s="75">
        <v>1136</v>
      </c>
      <c r="D20" s="44">
        <v>1417.4</v>
      </c>
      <c r="E20" s="44">
        <v>986.6</v>
      </c>
      <c r="F20" s="43">
        <v>450.3</v>
      </c>
      <c r="G20" s="75">
        <f t="shared" si="1"/>
        <v>-536.3</v>
      </c>
      <c r="H20" s="75">
        <f t="shared" si="2"/>
        <v>45.64159740523009</v>
      </c>
      <c r="I20" s="75">
        <f t="shared" si="3"/>
        <v>-967.1000000000001</v>
      </c>
      <c r="J20" s="75">
        <f t="shared" si="4"/>
        <v>31.769436997319033</v>
      </c>
      <c r="K20" s="43">
        <v>791.2</v>
      </c>
      <c r="L20" s="75">
        <f t="shared" si="5"/>
        <v>-340.90000000000003</v>
      </c>
      <c r="M20" s="76">
        <f t="shared" si="0"/>
        <v>56.913549039433775</v>
      </c>
      <c r="N20" s="70">
        <v>285.9</v>
      </c>
      <c r="O20" s="31">
        <v>121</v>
      </c>
      <c r="P20" s="13" t="e">
        <f>F20+Лист1!#REF!</f>
        <v>#REF!</v>
      </c>
      <c r="Q20" s="14"/>
      <c r="R20" s="100"/>
    </row>
    <row r="21" spans="1:18" s="15" customFormat="1" ht="16.5" customHeight="1">
      <c r="A21" s="90">
        <v>0</v>
      </c>
      <c r="B21" s="88" t="s">
        <v>21</v>
      </c>
      <c r="C21" s="75">
        <v>0</v>
      </c>
      <c r="D21" s="44">
        <v>0</v>
      </c>
      <c r="E21" s="44">
        <v>0</v>
      </c>
      <c r="F21" s="43">
        <v>0</v>
      </c>
      <c r="G21" s="75">
        <f t="shared" si="1"/>
        <v>0</v>
      </c>
      <c r="H21" s="75">
        <v>0</v>
      </c>
      <c r="I21" s="75">
        <f t="shared" si="3"/>
        <v>0</v>
      </c>
      <c r="J21" s="75">
        <v>0</v>
      </c>
      <c r="K21" s="43"/>
      <c r="L21" s="75">
        <f t="shared" si="5"/>
        <v>0</v>
      </c>
      <c r="M21" s="76">
        <v>0</v>
      </c>
      <c r="N21" s="70"/>
      <c r="O21" s="31"/>
      <c r="P21" s="13" t="e">
        <f>F21+Лист1!#REF!</f>
        <v>#REF!</v>
      </c>
      <c r="Q21" s="14"/>
      <c r="R21" s="100"/>
    </row>
    <row r="22" spans="1:18" ht="24" customHeight="1">
      <c r="A22" s="90">
        <v>0</v>
      </c>
      <c r="B22" s="88" t="s">
        <v>35</v>
      </c>
      <c r="C22" s="75">
        <v>0</v>
      </c>
      <c r="D22" s="44">
        <v>0</v>
      </c>
      <c r="E22" s="44">
        <v>0</v>
      </c>
      <c r="F22" s="43">
        <v>0</v>
      </c>
      <c r="G22" s="75">
        <f t="shared" si="1"/>
        <v>0</v>
      </c>
      <c r="H22" s="75">
        <v>0</v>
      </c>
      <c r="I22" s="75">
        <f t="shared" si="3"/>
        <v>0</v>
      </c>
      <c r="J22" s="75">
        <v>0</v>
      </c>
      <c r="K22" s="43"/>
      <c r="L22" s="75">
        <f>F22-K23</f>
        <v>-6607.1</v>
      </c>
      <c r="M22" s="76">
        <v>0</v>
      </c>
      <c r="N22" s="70"/>
      <c r="O22" s="33"/>
      <c r="P22" s="10" t="e">
        <f>F22+Лист1!#REF!</f>
        <v>#REF!</v>
      </c>
      <c r="Q22" s="11"/>
      <c r="R22" s="100"/>
    </row>
    <row r="23" spans="1:18" ht="24.75" customHeight="1">
      <c r="A23" s="90">
        <v>5.7</v>
      </c>
      <c r="B23" s="74" t="s">
        <v>12</v>
      </c>
      <c r="C23" s="75">
        <v>10258.2</v>
      </c>
      <c r="D23" s="44">
        <v>2298.5</v>
      </c>
      <c r="E23" s="44">
        <v>2298.8</v>
      </c>
      <c r="F23" s="43">
        <v>2315.4</v>
      </c>
      <c r="G23" s="75">
        <f t="shared" si="1"/>
        <v>16.59999999999991</v>
      </c>
      <c r="H23" s="75"/>
      <c r="I23" s="75">
        <f t="shared" si="3"/>
        <v>16.90000000000009</v>
      </c>
      <c r="J23" s="75">
        <f t="shared" si="4"/>
        <v>100.73526212747443</v>
      </c>
      <c r="K23" s="43">
        <v>6607.1</v>
      </c>
      <c r="L23" s="75">
        <f>F23-K25</f>
        <v>1424.9</v>
      </c>
      <c r="M23" s="76">
        <f t="shared" si="0"/>
        <v>35.044119205097545</v>
      </c>
      <c r="N23" s="70">
        <v>0</v>
      </c>
      <c r="O23" s="33">
        <v>724.8</v>
      </c>
      <c r="P23" s="10" t="e">
        <f>F23+Лист1!#REF!</f>
        <v>#REF!</v>
      </c>
      <c r="Q23" s="11"/>
      <c r="R23" s="100"/>
    </row>
    <row r="24" spans="1:18" ht="32.25" customHeight="1">
      <c r="A24" s="90">
        <v>213.9</v>
      </c>
      <c r="B24" s="74" t="s">
        <v>32</v>
      </c>
      <c r="C24" s="75">
        <v>2513.1</v>
      </c>
      <c r="D24" s="44">
        <v>2899.7</v>
      </c>
      <c r="E24" s="44">
        <v>1449.8</v>
      </c>
      <c r="F24" s="43">
        <v>1556</v>
      </c>
      <c r="G24" s="75">
        <f t="shared" si="1"/>
        <v>106.20000000000005</v>
      </c>
      <c r="H24" s="75">
        <f t="shared" si="2"/>
        <v>107.32514829631674</v>
      </c>
      <c r="I24" s="75">
        <f t="shared" si="3"/>
        <v>-1343.6999999999998</v>
      </c>
      <c r="J24" s="75">
        <f t="shared" si="4"/>
        <v>53.66072352312309</v>
      </c>
      <c r="K24" s="43">
        <v>1415.9</v>
      </c>
      <c r="L24" s="75">
        <f>F24-K26</f>
        <v>1556</v>
      </c>
      <c r="M24" s="76">
        <f t="shared" si="0"/>
        <v>109.8947665795607</v>
      </c>
      <c r="N24" s="70">
        <v>241.6</v>
      </c>
      <c r="O24" s="33"/>
      <c r="P24" s="10" t="e">
        <f>F24+Лист1!#REF!</f>
        <v>#REF!</v>
      </c>
      <c r="Q24" s="11"/>
      <c r="R24" s="100"/>
    </row>
    <row r="25" spans="1:18" ht="24.75" customHeight="1">
      <c r="A25" s="90">
        <v>113.6</v>
      </c>
      <c r="B25" s="74" t="s">
        <v>16</v>
      </c>
      <c r="C25" s="75">
        <v>2133.2</v>
      </c>
      <c r="D25" s="44">
        <v>2303.8</v>
      </c>
      <c r="E25" s="44">
        <v>950</v>
      </c>
      <c r="F25" s="43">
        <v>737.6</v>
      </c>
      <c r="G25" s="75">
        <f t="shared" si="1"/>
        <v>-212.39999999999998</v>
      </c>
      <c r="H25" s="75">
        <f t="shared" si="2"/>
        <v>77.6421052631579</v>
      </c>
      <c r="I25" s="75">
        <f t="shared" si="3"/>
        <v>-1566.2000000000003</v>
      </c>
      <c r="J25" s="75">
        <f t="shared" si="4"/>
        <v>32.016668113551525</v>
      </c>
      <c r="K25" s="43">
        <v>890.5</v>
      </c>
      <c r="L25" s="75">
        <f>F25-K27</f>
        <v>-513.9</v>
      </c>
      <c r="M25" s="76">
        <f t="shared" si="0"/>
        <v>82.82987085906794</v>
      </c>
      <c r="N25" s="70">
        <v>200</v>
      </c>
      <c r="O25" s="33">
        <v>100</v>
      </c>
      <c r="P25" s="10" t="e">
        <f>F25+Лист1!#REF!</f>
        <v>#REF!</v>
      </c>
      <c r="Q25" s="11"/>
      <c r="R25" s="100"/>
    </row>
    <row r="26" spans="1:18" ht="36" customHeight="1">
      <c r="A26" s="90">
        <v>0</v>
      </c>
      <c r="B26" s="74" t="s">
        <v>17</v>
      </c>
      <c r="C26" s="75">
        <v>2.6</v>
      </c>
      <c r="D26" s="44">
        <v>2.6</v>
      </c>
      <c r="E26" s="44">
        <v>0</v>
      </c>
      <c r="F26" s="43">
        <v>0</v>
      </c>
      <c r="G26" s="75">
        <f t="shared" si="1"/>
        <v>0</v>
      </c>
      <c r="H26" s="75">
        <v>0</v>
      </c>
      <c r="I26" s="75">
        <f t="shared" si="3"/>
        <v>-2.6</v>
      </c>
      <c r="J26" s="75">
        <f t="shared" si="4"/>
        <v>0</v>
      </c>
      <c r="K26" s="43"/>
      <c r="L26" s="75">
        <f t="shared" si="5"/>
        <v>0</v>
      </c>
      <c r="M26" s="76">
        <v>0</v>
      </c>
      <c r="N26" s="70"/>
      <c r="O26" s="33"/>
      <c r="P26" s="10" t="e">
        <f>F26+Лист1!#REF!</f>
        <v>#REF!</v>
      </c>
      <c r="Q26" s="11"/>
      <c r="R26" s="100"/>
    </row>
    <row r="27" spans="1:18" ht="33.75" customHeight="1">
      <c r="A27" s="90">
        <v>120.3</v>
      </c>
      <c r="B27" s="74" t="s">
        <v>30</v>
      </c>
      <c r="C27" s="75">
        <v>2786.9</v>
      </c>
      <c r="D27" s="44">
        <v>2689.3</v>
      </c>
      <c r="E27" s="44">
        <v>1167.7</v>
      </c>
      <c r="F27" s="43">
        <v>1167.3</v>
      </c>
      <c r="G27" s="75">
        <f t="shared" si="1"/>
        <v>-0.40000000000009095</v>
      </c>
      <c r="H27" s="75"/>
      <c r="I27" s="75">
        <f t="shared" si="3"/>
        <v>-1522.0000000000002</v>
      </c>
      <c r="J27" s="75">
        <f t="shared" si="4"/>
        <v>43.40534711634997</v>
      </c>
      <c r="K27" s="43">
        <v>1251.5</v>
      </c>
      <c r="L27" s="75">
        <f t="shared" si="5"/>
        <v>-84.20000000000005</v>
      </c>
      <c r="M27" s="76"/>
      <c r="N27" s="70">
        <v>170.6</v>
      </c>
      <c r="O27" s="33"/>
      <c r="P27" s="10" t="e">
        <f>F27+Лист1!#REF!</f>
        <v>#REF!</v>
      </c>
      <c r="Q27" s="11"/>
      <c r="R27" s="100"/>
    </row>
    <row r="28" spans="1:18" ht="26.25" customHeight="1">
      <c r="A28" s="90">
        <v>390.6</v>
      </c>
      <c r="B28" s="74" t="s">
        <v>19</v>
      </c>
      <c r="C28" s="75">
        <v>5197.8</v>
      </c>
      <c r="D28" s="44">
        <v>5235.9</v>
      </c>
      <c r="E28" s="44">
        <v>2608.4</v>
      </c>
      <c r="F28" s="43">
        <v>1162.6</v>
      </c>
      <c r="G28" s="75">
        <f t="shared" si="1"/>
        <v>-1445.8000000000002</v>
      </c>
      <c r="H28" s="75">
        <f t="shared" si="2"/>
        <v>44.57138475693911</v>
      </c>
      <c r="I28" s="75">
        <f t="shared" si="3"/>
        <v>-4073.2999999999997</v>
      </c>
      <c r="J28" s="75">
        <f t="shared" si="4"/>
        <v>22.20439656983518</v>
      </c>
      <c r="K28" s="43">
        <v>2443.5</v>
      </c>
      <c r="L28" s="75">
        <f t="shared" si="5"/>
        <v>-1280.9</v>
      </c>
      <c r="M28" s="76">
        <f t="shared" si="0"/>
        <v>47.5792919991815</v>
      </c>
      <c r="N28" s="70">
        <v>437.9</v>
      </c>
      <c r="O28" s="33">
        <v>300.2</v>
      </c>
      <c r="P28" s="10" t="e">
        <f>F28+Лист1!#REF!</f>
        <v>#REF!</v>
      </c>
      <c r="Q28" s="11"/>
      <c r="R28" s="100"/>
    </row>
    <row r="29" spans="1:18" ht="16.5" customHeight="1">
      <c r="A29" s="90">
        <v>0</v>
      </c>
      <c r="B29" s="74" t="s">
        <v>13</v>
      </c>
      <c r="C29" s="75">
        <v>0</v>
      </c>
      <c r="D29" s="44"/>
      <c r="E29" s="44">
        <v>0</v>
      </c>
      <c r="F29" s="43">
        <v>0</v>
      </c>
      <c r="G29" s="75">
        <f t="shared" si="1"/>
        <v>0</v>
      </c>
      <c r="H29" s="75">
        <v>0</v>
      </c>
      <c r="I29" s="75">
        <f t="shared" si="3"/>
        <v>0</v>
      </c>
      <c r="J29" s="75">
        <v>0</v>
      </c>
      <c r="K29" s="43"/>
      <c r="L29" s="75">
        <f t="shared" si="5"/>
        <v>0</v>
      </c>
      <c r="M29" s="76">
        <v>0</v>
      </c>
      <c r="N29" s="70"/>
      <c r="O29" s="33"/>
      <c r="P29" s="10" t="e">
        <f>F29+Лист1!#REF!</f>
        <v>#REF!</v>
      </c>
      <c r="Q29" s="11"/>
      <c r="R29" s="100"/>
    </row>
    <row r="30" spans="1:18" ht="26.25" customHeight="1">
      <c r="A30" s="90">
        <v>191</v>
      </c>
      <c r="B30" s="74" t="s">
        <v>27</v>
      </c>
      <c r="C30" s="75">
        <v>2368.6</v>
      </c>
      <c r="D30" s="44">
        <v>1820.3</v>
      </c>
      <c r="E30" s="44">
        <v>761.5</v>
      </c>
      <c r="F30" s="43">
        <v>927.7</v>
      </c>
      <c r="G30" s="75">
        <f t="shared" si="1"/>
        <v>166.20000000000005</v>
      </c>
      <c r="H30" s="75">
        <f t="shared" si="2"/>
        <v>121.82534471437951</v>
      </c>
      <c r="I30" s="75">
        <f t="shared" si="3"/>
        <v>-892.5999999999999</v>
      </c>
      <c r="J30" s="75">
        <f t="shared" si="4"/>
        <v>50.96412679228699</v>
      </c>
      <c r="K30" s="43">
        <v>964.7</v>
      </c>
      <c r="L30" s="75">
        <f t="shared" si="5"/>
        <v>-37</v>
      </c>
      <c r="M30" s="76">
        <f t="shared" si="0"/>
        <v>96.16461075982171</v>
      </c>
      <c r="N30" s="70">
        <v>143.6</v>
      </c>
      <c r="O30" s="33"/>
      <c r="P30" s="10" t="e">
        <f>F30+Лист1!#REF!</f>
        <v>#REF!</v>
      </c>
      <c r="Q30" s="11"/>
      <c r="R30" s="100"/>
    </row>
    <row r="31" spans="1:18" ht="16.5" customHeight="1">
      <c r="A31" s="90">
        <v>0</v>
      </c>
      <c r="B31" s="74" t="s">
        <v>45</v>
      </c>
      <c r="C31" s="75">
        <v>0</v>
      </c>
      <c r="D31" s="44">
        <v>0</v>
      </c>
      <c r="E31" s="44">
        <v>0</v>
      </c>
      <c r="F31" s="43">
        <v>0.8</v>
      </c>
      <c r="G31" s="75">
        <v>0.8</v>
      </c>
      <c r="H31" s="75">
        <v>0</v>
      </c>
      <c r="I31" s="75">
        <f t="shared" si="3"/>
        <v>0.8</v>
      </c>
      <c r="J31" s="75">
        <v>0</v>
      </c>
      <c r="K31" s="43"/>
      <c r="L31" s="75">
        <f t="shared" si="5"/>
        <v>0.8</v>
      </c>
      <c r="M31" s="76">
        <v>0</v>
      </c>
      <c r="N31" s="70">
        <v>0</v>
      </c>
      <c r="O31" s="33"/>
      <c r="P31" s="10" t="e">
        <f>F31+Лист1!#REF!</f>
        <v>#REF!</v>
      </c>
      <c r="Q31" s="11"/>
      <c r="R31" s="100"/>
    </row>
    <row r="32" spans="1:18" ht="30" customHeight="1" thickBot="1">
      <c r="A32" s="90">
        <v>0</v>
      </c>
      <c r="B32" s="78" t="s">
        <v>34</v>
      </c>
      <c r="C32" s="79">
        <v>0</v>
      </c>
      <c r="D32" s="45">
        <v>0</v>
      </c>
      <c r="E32" s="45">
        <v>0</v>
      </c>
      <c r="F32" s="80">
        <v>0</v>
      </c>
      <c r="G32" s="79">
        <f>F32-E32</f>
        <v>0</v>
      </c>
      <c r="H32" s="79">
        <v>0</v>
      </c>
      <c r="I32" s="79">
        <f>F32-D32</f>
        <v>0</v>
      </c>
      <c r="J32" s="79">
        <v>0</v>
      </c>
      <c r="K32" s="99"/>
      <c r="L32" s="79">
        <f t="shared" si="5"/>
        <v>0</v>
      </c>
      <c r="M32" s="81">
        <v>0</v>
      </c>
      <c r="N32" s="71">
        <v>0</v>
      </c>
      <c r="O32" s="33"/>
      <c r="P32" s="10" t="e">
        <f>F32+Лист1!#REF!</f>
        <v>#REF!</v>
      </c>
      <c r="Q32" s="11"/>
      <c r="R32" s="100"/>
    </row>
    <row r="33" spans="1:18" s="15" customFormat="1" ht="18" customHeight="1" thickBot="1">
      <c r="A33" s="46">
        <f>SUM(A6:A32)</f>
        <v>43558.399999999994</v>
      </c>
      <c r="B33" s="82" t="s">
        <v>14</v>
      </c>
      <c r="C33" s="47">
        <f>SUM(C6:C32)</f>
        <v>467684.29999999993</v>
      </c>
      <c r="D33" s="48">
        <f>SUM(D6:D32)</f>
        <v>466390.5</v>
      </c>
      <c r="E33" s="48">
        <f>SUM(E6:E32)</f>
        <v>205547.70000000004</v>
      </c>
      <c r="F33" s="48">
        <f>SUM(F6:F32)</f>
        <v>191651.69999999998</v>
      </c>
      <c r="G33" s="48">
        <f>SUM(G6:G32)</f>
        <v>-13896.000000000015</v>
      </c>
      <c r="H33" s="48"/>
      <c r="I33" s="48">
        <f>SUM(I6:I32)</f>
        <v>-274738.79999999993</v>
      </c>
      <c r="J33" s="48"/>
      <c r="K33" s="101">
        <f>SUM(K6:K32)</f>
        <v>200346.00000000003</v>
      </c>
      <c r="L33" s="48">
        <f>SUM(L6:L32)</f>
        <v>-7828.3000000000075</v>
      </c>
      <c r="M33" s="49"/>
      <c r="N33" s="72">
        <f>SUM(N6:N32)</f>
        <v>47422.9</v>
      </c>
      <c r="O33" s="72">
        <f>SUM(O6:O32)</f>
        <v>41073.23293218833</v>
      </c>
      <c r="P33" s="72" t="e">
        <f>SUM(P6:P32)</f>
        <v>#REF!</v>
      </c>
      <c r="Q33" s="72">
        <f>SUM(Q6:Q32)</f>
        <v>0</v>
      </c>
      <c r="R33" s="100"/>
    </row>
    <row r="34" spans="1:17" s="8" customFormat="1" ht="11.25">
      <c r="A34" s="50"/>
      <c r="B34" s="93"/>
      <c r="C34" s="109" t="s">
        <v>22</v>
      </c>
      <c r="D34" s="109"/>
      <c r="E34" s="109"/>
      <c r="F34" s="94">
        <v>6</v>
      </c>
      <c r="G34" s="94">
        <f>G6+G7+G8+G9+G10+G11+G12+G13+G14+G15+G16+G19+G20+G28+G30</f>
        <v>-13813.200000000015</v>
      </c>
      <c r="H34" s="51"/>
      <c r="I34" s="51"/>
      <c r="J34" s="51"/>
      <c r="K34" s="52"/>
      <c r="L34" s="51"/>
      <c r="M34" s="53"/>
      <c r="N34" s="52"/>
      <c r="O34" s="9"/>
      <c r="P34" s="9"/>
      <c r="Q34" s="9"/>
    </row>
    <row r="35" spans="1:14" s="8" customFormat="1" ht="11.25">
      <c r="A35" s="102" t="s">
        <v>44</v>
      </c>
      <c r="B35" s="102"/>
      <c r="C35" s="102" t="s">
        <v>23</v>
      </c>
      <c r="D35" s="102"/>
      <c r="E35" s="102"/>
      <c r="F35" s="94">
        <f>F17+F18+F23+F25+F31</f>
        <v>10470.3</v>
      </c>
      <c r="G35" s="94"/>
      <c r="H35" s="54"/>
      <c r="I35" s="55"/>
      <c r="J35" s="55"/>
      <c r="K35" s="56"/>
      <c r="L35" s="95"/>
      <c r="M35" s="57"/>
      <c r="N35" s="52"/>
    </row>
    <row r="36" spans="1:14" s="8" customFormat="1" ht="11.25">
      <c r="A36" s="38"/>
      <c r="B36" s="96"/>
      <c r="C36" s="110" t="s">
        <v>26</v>
      </c>
      <c r="D36" s="110"/>
      <c r="E36" s="110"/>
      <c r="F36" s="110"/>
      <c r="G36" s="58">
        <f>G27</f>
        <v>-0.40000000000009095</v>
      </c>
      <c r="H36" s="59"/>
      <c r="I36" s="59"/>
      <c r="J36" s="59"/>
      <c r="K36" s="60"/>
      <c r="L36" s="59"/>
      <c r="M36" s="59"/>
      <c r="N36" s="68"/>
    </row>
    <row r="37" spans="3:10" ht="12.75">
      <c r="C37" s="103"/>
      <c r="D37" s="103"/>
      <c r="E37" s="103"/>
      <c r="F37" s="103"/>
      <c r="G37" s="97"/>
      <c r="I37" s="62"/>
      <c r="J37" s="62"/>
    </row>
    <row r="38" spans="1:16" ht="12.75">
      <c r="A38" s="65"/>
      <c r="G38" s="62"/>
      <c r="P38" s="12"/>
    </row>
    <row r="39" spans="1:6" ht="12.75">
      <c r="A39" s="66"/>
      <c r="D39" s="63"/>
      <c r="F39" s="64"/>
    </row>
    <row r="40" spans="6:15" ht="12.75">
      <c r="F40" s="64"/>
      <c r="O40" s="8">
        <v>32923.50802887226</v>
      </c>
    </row>
    <row r="41" spans="2:6" ht="12.75">
      <c r="B41" s="98"/>
      <c r="F41" s="64"/>
    </row>
    <row r="42" spans="4:16" ht="12.75">
      <c r="D42" s="63"/>
      <c r="F42" s="62"/>
      <c r="P42" s="12"/>
    </row>
  </sheetData>
  <sheetProtection/>
  <mergeCells count="23">
    <mergeCell ref="A4:A5"/>
    <mergeCell ref="B4:B5"/>
    <mergeCell ref="C4:C5"/>
    <mergeCell ref="D4:D5"/>
    <mergeCell ref="E4:E5"/>
    <mergeCell ref="F4:F5"/>
    <mergeCell ref="I4:I5"/>
    <mergeCell ref="J4:J5"/>
    <mergeCell ref="K4:K5"/>
    <mergeCell ref="L4:L5"/>
    <mergeCell ref="B1:M1"/>
    <mergeCell ref="C3:I3"/>
    <mergeCell ref="B2:M2"/>
    <mergeCell ref="A35:B35"/>
    <mergeCell ref="C37:F37"/>
    <mergeCell ref="M4:M5"/>
    <mergeCell ref="N4:N5"/>
    <mergeCell ref="O4:O5"/>
    <mergeCell ref="C34:E34"/>
    <mergeCell ref="C35:E35"/>
    <mergeCell ref="C36:F36"/>
    <mergeCell ref="G4:G5"/>
    <mergeCell ref="H4:H5"/>
  </mergeCells>
  <printOptions/>
  <pageMargins left="0.31496062992125984" right="0.31496062992125984" top="0.35433070866141736" bottom="0.7480314960629921" header="0.1968503937007874" footer="0.31496062992125984"/>
  <pageSetup fitToHeight="1" fitToWidth="1"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4"/>
  <sheetViews>
    <sheetView zoomScalePageLayoutView="0" workbookViewId="0" topLeftCell="A1">
      <selection activeCell="A1" sqref="A1:H16384"/>
    </sheetView>
  </sheetViews>
  <sheetFormatPr defaultColWidth="9.00390625" defaultRowHeight="12.75"/>
  <cols>
    <col min="1" max="1" width="32.625" style="0" customWidth="1"/>
    <col min="2" max="5" width="12.00390625" style="20" customWidth="1"/>
    <col min="6" max="6" width="12.375" style="21" customWidth="1"/>
    <col min="7" max="7" width="12.375" style="25" customWidth="1"/>
    <col min="8" max="8" width="11.125" style="0" customWidth="1"/>
  </cols>
  <sheetData>
    <row r="1" spans="1:8" ht="24" customHeight="1">
      <c r="A1" s="124"/>
      <c r="B1" s="128" t="s">
        <v>36</v>
      </c>
      <c r="C1" s="128" t="s">
        <v>37</v>
      </c>
      <c r="D1" s="128" t="s">
        <v>39</v>
      </c>
      <c r="E1" s="128" t="s">
        <v>41</v>
      </c>
      <c r="F1" s="126" t="s">
        <v>38</v>
      </c>
      <c r="G1" s="123" t="s">
        <v>40</v>
      </c>
      <c r="H1" s="123" t="s">
        <v>42</v>
      </c>
    </row>
    <row r="2" spans="1:8" ht="24" customHeight="1" thickBot="1">
      <c r="A2" s="125"/>
      <c r="B2" s="129"/>
      <c r="C2" s="129"/>
      <c r="D2" s="129"/>
      <c r="E2" s="129"/>
      <c r="F2" s="127"/>
      <c r="G2" s="123"/>
      <c r="H2" s="123"/>
    </row>
    <row r="3" spans="1:8" ht="15.75">
      <c r="A3" s="1" t="s">
        <v>2</v>
      </c>
      <c r="B3" s="16">
        <v>87453.1</v>
      </c>
      <c r="C3" s="16">
        <v>107072.3</v>
      </c>
      <c r="D3" s="16">
        <v>128301.7</v>
      </c>
      <c r="E3" s="16">
        <v>149913.6</v>
      </c>
      <c r="F3" s="17">
        <f>C3-B3</f>
        <v>19619.199999999997</v>
      </c>
      <c r="G3" s="23">
        <f>D3-C3</f>
        <v>21229.399999999994</v>
      </c>
      <c r="H3" s="23">
        <f>E3-D3</f>
        <v>21611.90000000001</v>
      </c>
    </row>
    <row r="4" spans="1:8" ht="15.75">
      <c r="A4" s="1" t="s">
        <v>28</v>
      </c>
      <c r="B4" s="18">
        <v>3478.3</v>
      </c>
      <c r="C4" s="18">
        <v>4193.7</v>
      </c>
      <c r="D4" s="18">
        <v>5057.9</v>
      </c>
      <c r="E4" s="18">
        <v>5866</v>
      </c>
      <c r="F4" s="17">
        <f aca="true" t="shared" si="0" ref="F4:F29">C4-B4</f>
        <v>715.3999999999996</v>
      </c>
      <c r="G4" s="23">
        <f aca="true" t="shared" si="1" ref="G4:G28">D4-C4</f>
        <v>864.1999999999998</v>
      </c>
      <c r="H4" s="23">
        <f aca="true" t="shared" si="2" ref="H4:H28">E4-D4</f>
        <v>808.1000000000004</v>
      </c>
    </row>
    <row r="5" spans="1:8" ht="24">
      <c r="A5" s="2" t="s">
        <v>25</v>
      </c>
      <c r="B5" s="18">
        <v>0</v>
      </c>
      <c r="C5" s="18">
        <v>0</v>
      </c>
      <c r="D5" s="18"/>
      <c r="E5" s="18"/>
      <c r="F5" s="17">
        <f t="shared" si="0"/>
        <v>0</v>
      </c>
      <c r="G5" s="23">
        <f t="shared" si="1"/>
        <v>0</v>
      </c>
      <c r="H5" s="23">
        <f t="shared" si="2"/>
        <v>0</v>
      </c>
    </row>
    <row r="6" spans="1:8" ht="36">
      <c r="A6" s="2" t="s">
        <v>31</v>
      </c>
      <c r="B6" s="18">
        <v>95.1</v>
      </c>
      <c r="C6" s="18">
        <v>109.5</v>
      </c>
      <c r="D6" s="18">
        <v>130.1</v>
      </c>
      <c r="E6" s="18">
        <v>196.6</v>
      </c>
      <c r="F6" s="17">
        <f t="shared" si="0"/>
        <v>14.400000000000006</v>
      </c>
      <c r="G6" s="23">
        <f t="shared" si="1"/>
        <v>20.599999999999994</v>
      </c>
      <c r="H6" s="23">
        <f t="shared" si="2"/>
        <v>66.5</v>
      </c>
    </row>
    <row r="7" spans="1:8" ht="15.75">
      <c r="A7" s="3" t="s">
        <v>3</v>
      </c>
      <c r="B7" s="18">
        <v>20838.2</v>
      </c>
      <c r="C7" s="18">
        <v>21573.5</v>
      </c>
      <c r="D7" s="18">
        <v>29263.8</v>
      </c>
      <c r="E7" s="18">
        <v>30066.5</v>
      </c>
      <c r="F7" s="17">
        <f t="shared" si="0"/>
        <v>735.2999999999993</v>
      </c>
      <c r="G7" s="23">
        <f t="shared" si="1"/>
        <v>7690.299999999999</v>
      </c>
      <c r="H7" s="23">
        <f t="shared" si="2"/>
        <v>802.7000000000007</v>
      </c>
    </row>
    <row r="8" spans="1:8" ht="15.75">
      <c r="A8" s="1" t="s">
        <v>4</v>
      </c>
      <c r="B8" s="18">
        <v>243</v>
      </c>
      <c r="C8" s="18">
        <v>288.7</v>
      </c>
      <c r="D8" s="18">
        <v>156.9</v>
      </c>
      <c r="E8" s="18">
        <v>157.6</v>
      </c>
      <c r="F8" s="17">
        <f t="shared" si="0"/>
        <v>45.69999999999999</v>
      </c>
      <c r="G8" s="23">
        <f t="shared" si="1"/>
        <v>-131.79999999999998</v>
      </c>
      <c r="H8" s="23">
        <f t="shared" si="2"/>
        <v>0.6999999999999886</v>
      </c>
    </row>
    <row r="9" spans="1:8" ht="24">
      <c r="A9" s="3" t="s">
        <v>18</v>
      </c>
      <c r="B9" s="18">
        <v>346.4</v>
      </c>
      <c r="C9" s="18">
        <v>459.1</v>
      </c>
      <c r="D9" s="18">
        <v>812.5</v>
      </c>
      <c r="E9" s="18">
        <v>1290.8</v>
      </c>
      <c r="F9" s="17">
        <f t="shared" si="0"/>
        <v>112.70000000000005</v>
      </c>
      <c r="G9" s="23">
        <f t="shared" si="1"/>
        <v>353.4</v>
      </c>
      <c r="H9" s="23">
        <f t="shared" si="2"/>
        <v>478.29999999999995</v>
      </c>
    </row>
    <row r="10" spans="1:8" ht="24">
      <c r="A10" s="4" t="s">
        <v>15</v>
      </c>
      <c r="B10" s="18">
        <v>0</v>
      </c>
      <c r="C10" s="18">
        <v>0</v>
      </c>
      <c r="D10" s="18"/>
      <c r="E10" s="18"/>
      <c r="F10" s="17">
        <f t="shared" si="0"/>
        <v>0</v>
      </c>
      <c r="G10" s="23">
        <f t="shared" si="1"/>
        <v>0</v>
      </c>
      <c r="H10" s="23">
        <f t="shared" si="2"/>
        <v>0</v>
      </c>
    </row>
    <row r="11" spans="1:8" ht="15.75">
      <c r="A11" s="1" t="s">
        <v>5</v>
      </c>
      <c r="B11" s="18">
        <v>23503.2</v>
      </c>
      <c r="C11" s="18">
        <v>23785.6</v>
      </c>
      <c r="D11" s="18">
        <v>32168.7</v>
      </c>
      <c r="E11" s="18">
        <v>33490.3</v>
      </c>
      <c r="F11" s="17">
        <f t="shared" si="0"/>
        <v>282.3999999999978</v>
      </c>
      <c r="G11" s="23">
        <f t="shared" si="1"/>
        <v>8383.100000000002</v>
      </c>
      <c r="H11" s="23">
        <f t="shared" si="2"/>
        <v>1321.6000000000022</v>
      </c>
    </row>
    <row r="12" spans="1:8" ht="15.75">
      <c r="A12" s="1" t="s">
        <v>6</v>
      </c>
      <c r="B12" s="18">
        <v>2181.9</v>
      </c>
      <c r="C12" s="18">
        <v>2760.3</v>
      </c>
      <c r="D12" s="18">
        <v>3225.3</v>
      </c>
      <c r="E12" s="18">
        <v>3783.9</v>
      </c>
      <c r="F12" s="17">
        <f t="shared" si="0"/>
        <v>578.4000000000001</v>
      </c>
      <c r="G12" s="23">
        <f t="shared" si="1"/>
        <v>465</v>
      </c>
      <c r="H12" s="23">
        <f t="shared" si="2"/>
        <v>558.5999999999999</v>
      </c>
    </row>
    <row r="13" spans="1:8" ht="24">
      <c r="A13" s="5" t="s">
        <v>7</v>
      </c>
      <c r="B13" s="18">
        <v>0</v>
      </c>
      <c r="C13" s="18">
        <v>0</v>
      </c>
      <c r="D13" s="18"/>
      <c r="E13" s="18"/>
      <c r="F13" s="17">
        <f t="shared" si="0"/>
        <v>0</v>
      </c>
      <c r="G13" s="23">
        <f t="shared" si="1"/>
        <v>0</v>
      </c>
      <c r="H13" s="23">
        <f t="shared" si="2"/>
        <v>0</v>
      </c>
    </row>
    <row r="14" spans="1:8" ht="15.75">
      <c r="A14" s="1" t="s">
        <v>8</v>
      </c>
      <c r="B14" s="18">
        <v>2175.7</v>
      </c>
      <c r="C14" s="18">
        <v>2547</v>
      </c>
      <c r="D14" s="18">
        <v>2966.3</v>
      </c>
      <c r="E14" s="18">
        <v>3349.3</v>
      </c>
      <c r="F14" s="17">
        <f t="shared" si="0"/>
        <v>371.3000000000002</v>
      </c>
      <c r="G14" s="23">
        <f t="shared" si="1"/>
        <v>419.3000000000002</v>
      </c>
      <c r="H14" s="23">
        <f t="shared" si="2"/>
        <v>383</v>
      </c>
    </row>
    <row r="15" spans="1:8" ht="15.75">
      <c r="A15" s="1" t="s">
        <v>9</v>
      </c>
      <c r="B15" s="18">
        <v>4283.6</v>
      </c>
      <c r="C15" s="18">
        <v>5628.3</v>
      </c>
      <c r="D15" s="18">
        <v>7154.1</v>
      </c>
      <c r="E15" s="18">
        <v>8469.1</v>
      </c>
      <c r="F15" s="17">
        <f t="shared" si="0"/>
        <v>1344.6999999999998</v>
      </c>
      <c r="G15" s="23">
        <f t="shared" si="1"/>
        <v>1525.8000000000002</v>
      </c>
      <c r="H15" s="23">
        <f t="shared" si="2"/>
        <v>1315</v>
      </c>
    </row>
    <row r="16" spans="1:8" ht="24">
      <c r="A16" s="3" t="s">
        <v>10</v>
      </c>
      <c r="B16" s="18">
        <v>76</v>
      </c>
      <c r="C16" s="18">
        <v>206</v>
      </c>
      <c r="D16" s="18">
        <v>336</v>
      </c>
      <c r="E16" s="18">
        <v>486</v>
      </c>
      <c r="F16" s="17">
        <f t="shared" si="0"/>
        <v>130</v>
      </c>
      <c r="G16" s="23">
        <f t="shared" si="1"/>
        <v>130</v>
      </c>
      <c r="H16" s="23">
        <f t="shared" si="2"/>
        <v>150</v>
      </c>
    </row>
    <row r="17" spans="1:8" ht="24">
      <c r="A17" s="3" t="s">
        <v>11</v>
      </c>
      <c r="B17" s="18">
        <v>1288.6</v>
      </c>
      <c r="C17" s="18">
        <v>1288.6</v>
      </c>
      <c r="D17" s="18">
        <v>1496.3</v>
      </c>
      <c r="E17" s="18">
        <v>1499</v>
      </c>
      <c r="F17" s="17">
        <f t="shared" si="0"/>
        <v>0</v>
      </c>
      <c r="G17" s="23">
        <f t="shared" si="1"/>
        <v>207.70000000000005</v>
      </c>
      <c r="H17" s="23">
        <f t="shared" si="2"/>
        <v>2.7000000000000455</v>
      </c>
    </row>
    <row r="18" spans="1:8" ht="15.75">
      <c r="A18" s="6" t="s">
        <v>21</v>
      </c>
      <c r="B18" s="18">
        <v>0</v>
      </c>
      <c r="C18" s="18">
        <v>0</v>
      </c>
      <c r="D18" s="18"/>
      <c r="E18" s="18"/>
      <c r="F18" s="17">
        <f t="shared" si="0"/>
        <v>0</v>
      </c>
      <c r="G18" s="23">
        <f t="shared" si="1"/>
        <v>0</v>
      </c>
      <c r="H18" s="23">
        <f t="shared" si="2"/>
        <v>0</v>
      </c>
    </row>
    <row r="19" spans="1:8" ht="24">
      <c r="A19" s="7" t="s">
        <v>35</v>
      </c>
      <c r="B19" s="18">
        <v>0</v>
      </c>
      <c r="C19" s="18">
        <v>0</v>
      </c>
      <c r="D19" s="18"/>
      <c r="E19" s="18"/>
      <c r="F19" s="17">
        <f t="shared" si="0"/>
        <v>0</v>
      </c>
      <c r="G19" s="23">
        <f t="shared" si="1"/>
        <v>0</v>
      </c>
      <c r="H19" s="23">
        <f t="shared" si="2"/>
        <v>0</v>
      </c>
    </row>
    <row r="20" spans="1:8" ht="15.75">
      <c r="A20" s="3" t="s">
        <v>12</v>
      </c>
      <c r="B20" s="18">
        <v>3844.4</v>
      </c>
      <c r="C20" s="18">
        <v>4644.7</v>
      </c>
      <c r="D20" s="18">
        <v>6494.7</v>
      </c>
      <c r="E20" s="18">
        <v>12129.1</v>
      </c>
      <c r="F20" s="17">
        <f t="shared" si="0"/>
        <v>800.2999999999997</v>
      </c>
      <c r="G20" s="23">
        <f t="shared" si="1"/>
        <v>1850</v>
      </c>
      <c r="H20" s="23">
        <f t="shared" si="2"/>
        <v>5634.400000000001</v>
      </c>
    </row>
    <row r="21" spans="1:8" ht="24">
      <c r="A21" s="3" t="s">
        <v>32</v>
      </c>
      <c r="B21" s="18">
        <v>1244.8</v>
      </c>
      <c r="C21" s="18">
        <v>1528.3</v>
      </c>
      <c r="D21" s="18">
        <v>1687.8</v>
      </c>
      <c r="E21" s="18">
        <v>2027</v>
      </c>
      <c r="F21" s="17">
        <f t="shared" si="0"/>
        <v>283.5</v>
      </c>
      <c r="G21" s="23">
        <f t="shared" si="1"/>
        <v>159.5</v>
      </c>
      <c r="H21" s="23">
        <f t="shared" si="2"/>
        <v>339.20000000000005</v>
      </c>
    </row>
    <row r="22" spans="1:8" ht="24">
      <c r="A22" s="3" t="s">
        <v>16</v>
      </c>
      <c r="B22" s="18">
        <v>984.7</v>
      </c>
      <c r="C22" s="18">
        <v>1151.9</v>
      </c>
      <c r="D22" s="18">
        <v>1267.8</v>
      </c>
      <c r="E22" s="18">
        <v>1536.5</v>
      </c>
      <c r="F22" s="17">
        <f t="shared" si="0"/>
        <v>167.20000000000005</v>
      </c>
      <c r="G22" s="23">
        <f t="shared" si="1"/>
        <v>115.89999999999986</v>
      </c>
      <c r="H22" s="23">
        <f t="shared" si="2"/>
        <v>268.70000000000005</v>
      </c>
    </row>
    <row r="23" spans="1:8" ht="24">
      <c r="A23" s="3" t="s">
        <v>17</v>
      </c>
      <c r="B23" s="18">
        <v>0</v>
      </c>
      <c r="C23" s="18">
        <v>0</v>
      </c>
      <c r="D23" s="18"/>
      <c r="E23" s="18"/>
      <c r="F23" s="17">
        <f t="shared" si="0"/>
        <v>0</v>
      </c>
      <c r="G23" s="23">
        <f t="shared" si="1"/>
        <v>0</v>
      </c>
      <c r="H23" s="23">
        <f t="shared" si="2"/>
        <v>0</v>
      </c>
    </row>
    <row r="24" spans="1:8" ht="24">
      <c r="A24" s="3" t="s">
        <v>30</v>
      </c>
      <c r="B24" s="18">
        <v>749.7</v>
      </c>
      <c r="C24" s="18">
        <v>1266.5</v>
      </c>
      <c r="D24" s="18">
        <v>1447.7</v>
      </c>
      <c r="E24" s="18">
        <v>1509.9</v>
      </c>
      <c r="F24" s="17">
        <f t="shared" si="0"/>
        <v>516.8</v>
      </c>
      <c r="G24" s="23">
        <f t="shared" si="1"/>
        <v>181.20000000000005</v>
      </c>
      <c r="H24" s="23">
        <f t="shared" si="2"/>
        <v>62.200000000000045</v>
      </c>
    </row>
    <row r="25" spans="1:8" ht="24">
      <c r="A25" s="3" t="s">
        <v>19</v>
      </c>
      <c r="B25" s="18">
        <v>1972.1</v>
      </c>
      <c r="C25" s="18">
        <v>2427.8</v>
      </c>
      <c r="D25" s="18">
        <v>2819.4</v>
      </c>
      <c r="E25" s="18">
        <v>3209.1</v>
      </c>
      <c r="F25" s="17">
        <f t="shared" si="0"/>
        <v>455.7000000000003</v>
      </c>
      <c r="G25" s="23">
        <f t="shared" si="1"/>
        <v>391.5999999999999</v>
      </c>
      <c r="H25" s="23">
        <f t="shared" si="2"/>
        <v>389.6999999999998</v>
      </c>
    </row>
    <row r="26" spans="1:8" ht="15.75">
      <c r="A26" s="3" t="s">
        <v>13</v>
      </c>
      <c r="B26" s="18">
        <v>0</v>
      </c>
      <c r="C26" s="18">
        <v>0</v>
      </c>
      <c r="D26" s="18"/>
      <c r="E26" s="18"/>
      <c r="F26" s="17">
        <f t="shared" si="0"/>
        <v>0</v>
      </c>
      <c r="G26" s="23">
        <f t="shared" si="1"/>
        <v>0</v>
      </c>
      <c r="H26" s="23">
        <f t="shared" si="2"/>
        <v>0</v>
      </c>
    </row>
    <row r="27" spans="1:8" ht="15.75">
      <c r="A27" s="3" t="s">
        <v>27</v>
      </c>
      <c r="B27" s="18">
        <v>1542.4</v>
      </c>
      <c r="C27" s="18">
        <v>1722.9</v>
      </c>
      <c r="D27" s="18">
        <v>2251.3</v>
      </c>
      <c r="E27" s="18">
        <v>2363.3</v>
      </c>
      <c r="F27" s="17">
        <f t="shared" si="0"/>
        <v>180.5</v>
      </c>
      <c r="G27" s="23">
        <f t="shared" si="1"/>
        <v>528.4000000000001</v>
      </c>
      <c r="H27" s="23">
        <f t="shared" si="2"/>
        <v>112</v>
      </c>
    </row>
    <row r="28" spans="1:8" ht="15.75">
      <c r="A28" s="3" t="s">
        <v>33</v>
      </c>
      <c r="B28" s="18">
        <v>0</v>
      </c>
      <c r="C28" s="18">
        <v>0</v>
      </c>
      <c r="D28" s="18"/>
      <c r="E28" s="18"/>
      <c r="F28" s="17">
        <f t="shared" si="0"/>
        <v>0</v>
      </c>
      <c r="G28" s="23">
        <f t="shared" si="1"/>
        <v>0</v>
      </c>
      <c r="H28" s="23">
        <f t="shared" si="2"/>
        <v>0</v>
      </c>
    </row>
    <row r="29" spans="2:8" ht="15.75" hidden="1">
      <c r="B29" s="18"/>
      <c r="C29" s="18"/>
      <c r="D29" s="18"/>
      <c r="E29" s="18"/>
      <c r="F29" s="17">
        <f t="shared" si="0"/>
        <v>0</v>
      </c>
      <c r="G29" s="24"/>
      <c r="H29" s="27"/>
    </row>
    <row r="30" spans="1:8" ht="15.75">
      <c r="A30" s="24" t="s">
        <v>43</v>
      </c>
      <c r="B30" s="19">
        <f aca="true" t="shared" si="3" ref="B30:H30">SUM(B3:B29)</f>
        <v>156301.20000000004</v>
      </c>
      <c r="C30" s="19">
        <f t="shared" si="3"/>
        <v>182654.69999999998</v>
      </c>
      <c r="D30" s="19">
        <f t="shared" si="3"/>
        <v>227038.29999999996</v>
      </c>
      <c r="E30" s="19">
        <f t="shared" si="3"/>
        <v>261343.6</v>
      </c>
      <c r="F30" s="19">
        <f t="shared" si="3"/>
        <v>26353.5</v>
      </c>
      <c r="G30" s="22">
        <f t="shared" si="3"/>
        <v>44383.6</v>
      </c>
      <c r="H30" s="22">
        <f t="shared" si="3"/>
        <v>34305.299999999996</v>
      </c>
    </row>
    <row r="34" ht="15.75">
      <c r="E34" s="26"/>
    </row>
  </sheetData>
  <sheetProtection/>
  <mergeCells count="8">
    <mergeCell ref="H1:H2"/>
    <mergeCell ref="A1:A2"/>
    <mergeCell ref="F1:F2"/>
    <mergeCell ref="B1:B2"/>
    <mergeCell ref="C1:C2"/>
    <mergeCell ref="D1:D2"/>
    <mergeCell ref="G1:G2"/>
    <mergeCell ref="E1:E2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Марченко</dc:creator>
  <cp:keywords/>
  <dc:description/>
  <cp:lastModifiedBy>Ирина</cp:lastModifiedBy>
  <cp:lastPrinted>2020-07-07T14:38:05Z</cp:lastPrinted>
  <dcterms:created xsi:type="dcterms:W3CDTF">2008-01-22T08:41:08Z</dcterms:created>
  <dcterms:modified xsi:type="dcterms:W3CDTF">2020-07-08T05:26:31Z</dcterms:modified>
  <cp:category/>
  <cp:version/>
  <cp:contentType/>
  <cp:contentStatus/>
</cp:coreProperties>
</file>