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<sst xmlns="http://schemas.openxmlformats.org/spreadsheetml/2006/main" count="82" uniqueCount="57">
  <si>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С П Р А В К А</t>
  </si>
  <si>
    <t xml:space="preserve">    г.Клинцы 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</si>
  <si>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</si>
  <si>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</si>
  <si>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</si>
  <si>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</si>
  <si>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</si>
  <si>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</si>
  <si>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</si>
  <si>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</si>
  <si>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</si>
  <si>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</si>
  <si>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</si>
  <si>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</si>
  <si>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</si>
  <si>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</si>
  <si>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</si>
  <si>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</si>
  <si>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</si>
  <si>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</si>
  <si>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</si>
  <si>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</si>
  <si>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</si>
  <si>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</si>
  <si>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</si>
  <si>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</si>
  <si>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</si>
  <si>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</si>
  <si>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</si>
  <si>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</si>
  <si>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</si>
  <si>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</si>
  <si>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</si>
  <si>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</si>
  <si>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</si>
  <si>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</si>
  <si>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</si>
  <si>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</si>
  <si>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</si>
  <si>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</si>
  <si>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</si>
  <si>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</si>
  <si>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</si>
  <si>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</si>
  <si>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исп. Евтихова Н.Л.</t>
  </si>
  <si>
    <t>Невыясненные</t>
  </si>
  <si>
    <t>Исполнено за 2019 г.</t>
  </si>
  <si>
    <t>План на 2020 г.</t>
  </si>
  <si>
    <t xml:space="preserve">              о поступлении собственных доходов бюджета   за январь-март 2020  г.</t>
  </si>
  <si>
    <t>Факт апрель      2019 г.</t>
  </si>
  <si>
    <t>План на апрель 2020 г.</t>
  </si>
  <si>
    <t>План январь - март 2020 г.</t>
  </si>
  <si>
    <t>Факт январь - март 2020 г.</t>
  </si>
  <si>
    <r>
      <t>%                 исполнения факта за январь-март 2020</t>
    </r>
    <r>
      <rPr>
        <b/>
        <sz val="8"/>
        <rFont val="Arial Black"/>
        <family val="2"/>
      </rPr>
      <t xml:space="preserve"> </t>
    </r>
    <r>
      <rPr>
        <b/>
        <sz val="8"/>
        <rFont val="Arial Cyr"/>
        <family val="2"/>
      </rPr>
      <t xml:space="preserve">г. к плану январь-март 2020 г.  </t>
    </r>
  </si>
  <si>
    <r>
      <t>% исполнения факта января-марта 2020</t>
    </r>
    <r>
      <rPr>
        <b/>
        <sz val="8"/>
        <rFont val="Arial Black"/>
        <family val="2"/>
      </rPr>
      <t xml:space="preserve"> г</t>
    </r>
    <r>
      <rPr>
        <b/>
        <sz val="8"/>
        <rFont val="Arial Cyr"/>
        <family val="2"/>
      </rPr>
      <t>. к годовому плану</t>
    </r>
  </si>
  <si>
    <r>
      <t>% исполнения факта январь-март 2020</t>
    </r>
    <r>
      <rPr>
        <b/>
        <sz val="8"/>
        <rFont val="Arial Black"/>
        <family val="2"/>
      </rPr>
      <t xml:space="preserve"> г</t>
    </r>
    <r>
      <rPr>
        <b/>
        <sz val="8"/>
        <rFont val="Arial Cyr"/>
        <family val="2"/>
      </rPr>
      <t>. к факту январь-март  2019 г.</t>
    </r>
  </si>
  <si>
    <t xml:space="preserve">Исполнено за январь-март 2019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</si>
</sst>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3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Bookman Old Style"/>
      <family val="1"/>
    </font>
    <font>
      <b/>
      <sz val="8"/>
      <name val="Arial Black"/>
      <family val="2"/>
    </font>
    <font>
      <b/>
      <sz val="8"/>
      <name val="Times New Roman"/>
      <family val="1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34" borderId="10" xfId="0" applyNumberFormat="1" applyFont="1" applyFill="1" applyBorder="1" applyAlignment="1">
      <alignment/>
    </xf>
    <xf numFmtId="168" fontId="2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4" fontId="8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/>
    </xf>
    <xf numFmtId="168" fontId="2" fillId="34" borderId="13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 wrapText="1"/>
    </xf>
    <xf numFmtId="168" fontId="8" fillId="34" borderId="12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4" fontId="12" fillId="34" borderId="15" xfId="0" applyNumberFormat="1" applyFont="1" applyFill="1" applyBorder="1" applyAlignment="1">
      <alignment horizontal="center"/>
    </xf>
    <xf numFmtId="168" fontId="14" fillId="34" borderId="16" xfId="0" applyNumberFormat="1" applyFont="1" applyFill="1" applyBorder="1" applyAlignment="1">
      <alignment horizontal="center"/>
    </xf>
    <xf numFmtId="168" fontId="8" fillId="34" borderId="17" xfId="0" applyNumberFormat="1" applyFont="1" applyFill="1" applyBorder="1" applyAlignment="1">
      <alignment horizontal="center"/>
    </xf>
    <xf numFmtId="4" fontId="8" fillId="34" borderId="17" xfId="0" applyNumberFormat="1" applyFont="1" applyFill="1" applyBorder="1" applyAlignment="1">
      <alignment horizontal="center"/>
    </xf>
    <xf numFmtId="10" fontId="8" fillId="34" borderId="17" xfId="0" applyNumberFormat="1" applyFont="1" applyFill="1" applyBorder="1" applyAlignment="1">
      <alignment horizontal="center"/>
    </xf>
    <xf numFmtId="164" fontId="8" fillId="34" borderId="0" xfId="0" applyNumberFormat="1" applyFont="1" applyFill="1" applyBorder="1" applyAlignment="1">
      <alignment horizontal="center" vertical="center"/>
    </xf>
    <xf numFmtId="168" fontId="8" fillId="34" borderId="0" xfId="0" applyNumberFormat="1" applyFont="1" applyFill="1" applyBorder="1" applyAlignment="1">
      <alignment horizontal="left" vertical="center"/>
    </xf>
    <xf numFmtId="168" fontId="8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168" fontId="12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168" fontId="8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51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Alignment="1">
      <alignment/>
    </xf>
    <xf numFmtId="4" fontId="51" fillId="34" borderId="0" xfId="0" applyNumberFormat="1" applyFont="1" applyFill="1" applyAlignment="1">
      <alignment/>
    </xf>
    <xf numFmtId="168" fontId="2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168" fontId="51" fillId="34" borderId="0" xfId="0" applyNumberFormat="1" applyFont="1" applyFill="1" applyAlignment="1">
      <alignment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13" fillId="34" borderId="18" xfId="0" applyNumberFormat="1" applyFont="1" applyFill="1" applyBorder="1" applyAlignment="1">
      <alignment horizontal="center" wrapText="1"/>
    </xf>
    <xf numFmtId="4" fontId="13" fillId="34" borderId="18" xfId="0" applyNumberFormat="1" applyFont="1" applyFill="1" applyBorder="1" applyAlignment="1">
      <alignment horizontal="center"/>
    </xf>
    <xf numFmtId="4" fontId="13" fillId="34" borderId="19" xfId="0" applyNumberFormat="1" applyFont="1" applyFill="1" applyBorder="1" applyAlignment="1">
      <alignment horizontal="center"/>
    </xf>
    <xf numFmtId="4" fontId="8" fillId="34" borderId="14" xfId="0" applyNumberFormat="1" applyFont="1" applyFill="1" applyBorder="1" applyAlignment="1">
      <alignment horizontal="center"/>
    </xf>
    <xf numFmtId="4" fontId="52" fillId="34" borderId="0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 wrapText="1"/>
    </xf>
    <xf numFmtId="168" fontId="2" fillId="34" borderId="12" xfId="0" applyNumberFormat="1" applyFont="1" applyFill="1" applyBorder="1" applyAlignment="1">
      <alignment horizontal="center"/>
    </xf>
    <xf numFmtId="168" fontId="12" fillId="34" borderId="12" xfId="0" applyNumberFormat="1" applyFont="1" applyFill="1" applyBorder="1" applyAlignment="1">
      <alignment horizontal="center"/>
    </xf>
    <xf numFmtId="2" fontId="8" fillId="34" borderId="12" xfId="0" applyNumberFormat="1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left" wrapText="1"/>
    </xf>
    <xf numFmtId="168" fontId="2" fillId="34" borderId="15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168" fontId="12" fillId="34" borderId="15" xfId="0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left" wrapText="1"/>
    </xf>
    <xf numFmtId="4" fontId="12" fillId="34" borderId="13" xfId="0" applyNumberFormat="1" applyFont="1" applyFill="1" applyBorder="1" applyAlignment="1">
      <alignment horizontal="center" wrapText="1"/>
    </xf>
    <xf numFmtId="168" fontId="8" fillId="34" borderId="13" xfId="0" applyNumberFormat="1" applyFont="1" applyFill="1" applyBorder="1" applyAlignment="1">
      <alignment horizontal="center"/>
    </xf>
    <xf numFmtId="168" fontId="12" fillId="34" borderId="13" xfId="0" applyNumberFormat="1" applyFont="1" applyFill="1" applyBorder="1" applyAlignment="1">
      <alignment horizontal="center"/>
    </xf>
    <xf numFmtId="4" fontId="13" fillId="34" borderId="21" xfId="0" applyNumberFormat="1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left" wrapText="1"/>
    </xf>
    <xf numFmtId="168" fontId="2" fillId="34" borderId="12" xfId="0" applyNumberFormat="1" applyFont="1" applyFill="1" applyBorder="1" applyAlignment="1">
      <alignment horizontal="center" vertical="center"/>
    </xf>
    <xf numFmtId="168" fontId="2" fillId="34" borderId="13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4" fontId="11" fillId="34" borderId="24" xfId="0" applyNumberFormat="1" applyFont="1" applyFill="1" applyBorder="1" applyAlignment="1">
      <alignment horizontal="center" vertical="center" wrapText="1"/>
    </xf>
    <xf numFmtId="4" fontId="11" fillId="34" borderId="25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2" fillId="34" borderId="22" xfId="0" applyNumberFormat="1" applyFont="1" applyFill="1" applyBorder="1" applyAlignment="1">
      <alignment horizontal="center" vertical="center" wrapText="1"/>
    </xf>
    <xf numFmtId="4" fontId="2" fillId="34" borderId="23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8" fillId="34" borderId="22" xfId="0" applyNumberFormat="1" applyFont="1" applyFill="1" applyBorder="1" applyAlignment="1">
      <alignment horizontal="center" vertical="center" wrapText="1"/>
    </xf>
    <xf numFmtId="4" fontId="2" fillId="34" borderId="23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left" vertical="center" wrapText="1"/>
    </xf>
    <xf numFmtId="168" fontId="8" fillId="34" borderId="0" xfId="0" applyNumberFormat="1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 wrapText="1"/>
    </xf>
    <xf numFmtId="0" fontId="8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/>
    </xf>
    <xf numFmtId="168" fontId="2" fillId="34" borderId="0" xfId="0" applyNumberFormat="1" applyFont="1" applyFill="1" applyAlignment="1">
      <alignment wrapText="1"/>
    </xf>
    <xf numFmtId="168" fontId="0" fillId="0" borderId="0" xfId="0" applyNumberFormat="1" applyAlignment="1">
      <alignment/>
    </xf>
    <xf numFmtId="4" fontId="2" fillId="34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10">
      <selection activeCell="B33" sqref="B33"/>
    </sheetView>
  </sheetViews>
  <sheetFormatPr defaultColWidth="9.00390625" defaultRowHeight="12.75"/>
  <cols>
    <col min="1" max="1" width="7.375" style="64" customWidth="1"/>
    <col min="2" max="2" width="24.375" style="125" customWidth="1"/>
    <col min="3" max="3" width="7.75390625" style="64" customWidth="1"/>
    <col min="4" max="4" width="8.875" style="64" customWidth="1"/>
    <col min="5" max="5" width="8.75390625" style="67" customWidth="1"/>
    <col min="6" max="6" width="8.375" style="39" customWidth="1"/>
    <col min="7" max="7" width="8.25390625" style="39" customWidth="1"/>
    <col min="8" max="8" width="6.125" style="39" customWidth="1"/>
    <col min="9" max="9" width="10.00390625" style="39" customWidth="1"/>
    <col min="10" max="10" width="4.875" style="39" customWidth="1"/>
    <col min="11" max="11" width="8.875" style="66" customWidth="1"/>
    <col min="12" max="12" width="8.125" style="39" hidden="1" customWidth="1"/>
    <col min="13" max="13" width="7.00390625" style="42" customWidth="1"/>
    <col min="14" max="14" width="8.375" style="77" customWidth="1"/>
    <col min="15" max="17" width="10.125" style="8" hidden="1" customWidth="1"/>
  </cols>
  <sheetData>
    <row r="1" spans="1:17" s="35" customFormat="1" ht="12.75">
      <c r="A1" s="38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71"/>
      <c r="O1" s="36"/>
      <c r="P1" s="37"/>
      <c r="Q1" s="36"/>
    </row>
    <row r="2" spans="1:14" s="35" customFormat="1" ht="12.75">
      <c r="A2" s="39"/>
      <c r="B2" s="118" t="s">
        <v>48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72"/>
    </row>
    <row r="3" spans="1:14" s="35" customFormat="1" ht="11.25" customHeight="1" thickBot="1">
      <c r="A3" s="39"/>
      <c r="B3" s="119"/>
      <c r="C3" s="120" t="s">
        <v>1</v>
      </c>
      <c r="D3" s="120"/>
      <c r="E3" s="120"/>
      <c r="F3" s="120"/>
      <c r="G3" s="120"/>
      <c r="H3" s="120"/>
      <c r="I3" s="120"/>
      <c r="J3" s="40"/>
      <c r="K3" s="41"/>
      <c r="L3" s="42"/>
      <c r="M3" s="42"/>
      <c r="N3" s="72"/>
    </row>
    <row r="4" spans="1:17" s="30" customFormat="1" ht="46.5" customHeight="1">
      <c r="A4" s="104" t="s">
        <v>49</v>
      </c>
      <c r="B4" s="106"/>
      <c r="C4" s="96" t="s">
        <v>46</v>
      </c>
      <c r="D4" s="96" t="s">
        <v>47</v>
      </c>
      <c r="E4" s="108" t="s">
        <v>51</v>
      </c>
      <c r="F4" s="96" t="s">
        <v>52</v>
      </c>
      <c r="G4" s="96" t="s">
        <v>29</v>
      </c>
      <c r="H4" s="96" t="s">
        <v>53</v>
      </c>
      <c r="I4" s="96" t="s">
        <v>20</v>
      </c>
      <c r="J4" s="96" t="s">
        <v>54</v>
      </c>
      <c r="K4" s="101" t="s">
        <v>56</v>
      </c>
      <c r="L4" s="96"/>
      <c r="M4" s="96" t="s">
        <v>55</v>
      </c>
      <c r="N4" s="98" t="s">
        <v>50</v>
      </c>
      <c r="O4" s="100" t="s">
        <v>24</v>
      </c>
      <c r="P4" s="28"/>
      <c r="Q4" s="29"/>
    </row>
    <row r="5" spans="1:17" s="30" customFormat="1" ht="153" customHeight="1" thickBot="1">
      <c r="A5" s="105"/>
      <c r="B5" s="107"/>
      <c r="C5" s="97"/>
      <c r="D5" s="97"/>
      <c r="E5" s="109"/>
      <c r="F5" s="107"/>
      <c r="G5" s="97"/>
      <c r="H5" s="97"/>
      <c r="I5" s="97"/>
      <c r="J5" s="97"/>
      <c r="K5" s="102"/>
      <c r="L5" s="103"/>
      <c r="M5" s="97"/>
      <c r="N5" s="99"/>
      <c r="O5" s="100"/>
      <c r="P5" s="28"/>
      <c r="Q5" s="29"/>
    </row>
    <row r="6" spans="1:17" s="15" customFormat="1" ht="16.5" customHeight="1">
      <c r="A6" s="94">
        <v>25749.6</v>
      </c>
      <c r="B6" s="88" t="s">
        <v>2</v>
      </c>
      <c r="C6" s="43">
        <v>285614</v>
      </c>
      <c r="D6" s="89">
        <v>302258.7</v>
      </c>
      <c r="E6" s="89">
        <v>64182.1</v>
      </c>
      <c r="F6" s="90">
        <v>64831.1</v>
      </c>
      <c r="G6" s="43">
        <f>F6-E6</f>
        <v>649</v>
      </c>
      <c r="H6" s="43">
        <f>F6/E6*100</f>
        <v>101.01118536165067</v>
      </c>
      <c r="I6" s="43">
        <f>F6-D6</f>
        <v>-237427.6</v>
      </c>
      <c r="J6" s="43">
        <f>F6/D6*100</f>
        <v>21.44887806372488</v>
      </c>
      <c r="K6" s="45">
        <v>58932</v>
      </c>
      <c r="L6" s="43">
        <f>F6-K6</f>
        <v>5899.0999999999985</v>
      </c>
      <c r="M6" s="91">
        <f aca="true" t="shared" si="0" ref="M6:M30">F6/K6*100</f>
        <v>110.01001153872258</v>
      </c>
      <c r="N6" s="92">
        <v>28157.1</v>
      </c>
      <c r="O6" s="31">
        <f>A6*M6/100</f>
        <v>28327.137931174904</v>
      </c>
      <c r="P6" s="13" t="e">
        <f>F6+Лист1!#REF!</f>
        <v>#REF!</v>
      </c>
      <c r="Q6" s="14"/>
    </row>
    <row r="7" spans="1:17" s="15" customFormat="1" ht="16.5" customHeight="1">
      <c r="A7" s="95">
        <v>809.6</v>
      </c>
      <c r="B7" s="79" t="s">
        <v>28</v>
      </c>
      <c r="C7" s="80">
        <v>10593.8</v>
      </c>
      <c r="D7" s="44">
        <v>12164.5</v>
      </c>
      <c r="E7" s="44">
        <v>2990.1</v>
      </c>
      <c r="F7" s="45">
        <v>2424.5</v>
      </c>
      <c r="G7" s="80">
        <f aca="true" t="shared" si="1" ref="G7:G31">F7-E7</f>
        <v>-565.5999999999999</v>
      </c>
      <c r="H7" s="80">
        <f aca="true" t="shared" si="2" ref="H7:H30">F7/E7*100</f>
        <v>81.08424467409117</v>
      </c>
      <c r="I7" s="80">
        <f aca="true" t="shared" si="3" ref="I7:I31">F7-D7</f>
        <v>-9740</v>
      </c>
      <c r="J7" s="80">
        <f aca="true" t="shared" si="4" ref="J7:J30">F7/D7*100</f>
        <v>19.93094660693</v>
      </c>
      <c r="K7" s="45">
        <v>2559.9</v>
      </c>
      <c r="L7" s="80"/>
      <c r="M7" s="81">
        <f t="shared" si="0"/>
        <v>94.71073088792531</v>
      </c>
      <c r="N7" s="73">
        <v>963</v>
      </c>
      <c r="O7" s="31"/>
      <c r="P7" s="13" t="e">
        <f>F7+Лист1!#REF!</f>
        <v>#REF!</v>
      </c>
      <c r="Q7" s="14"/>
    </row>
    <row r="8" spans="1:17" s="15" customFormat="1" ht="33" customHeight="1">
      <c r="A8" s="95">
        <v>0</v>
      </c>
      <c r="B8" s="82" t="s">
        <v>25</v>
      </c>
      <c r="C8" s="80">
        <v>0</v>
      </c>
      <c r="D8" s="46">
        <v>0</v>
      </c>
      <c r="E8" s="46">
        <v>0</v>
      </c>
      <c r="F8" s="45">
        <v>0</v>
      </c>
      <c r="G8" s="80">
        <f t="shared" si="1"/>
        <v>0</v>
      </c>
      <c r="H8" s="80">
        <v>0</v>
      </c>
      <c r="I8" s="80">
        <f t="shared" si="3"/>
        <v>0</v>
      </c>
      <c r="J8" s="80">
        <v>0</v>
      </c>
      <c r="K8" s="45"/>
      <c r="L8" s="80">
        <f aca="true" t="shared" si="5" ref="L8:L32">F8-K8</f>
        <v>0</v>
      </c>
      <c r="M8" s="81">
        <v>0</v>
      </c>
      <c r="N8" s="74">
        <v>0</v>
      </c>
      <c r="O8" s="31">
        <f>A8*M8/100</f>
        <v>0</v>
      </c>
      <c r="P8" s="13" t="e">
        <f>F8+Лист1!#REF!</f>
        <v>#REF!</v>
      </c>
      <c r="Q8" s="14"/>
    </row>
    <row r="9" spans="1:17" ht="33.75" customHeight="1">
      <c r="A9" s="95">
        <v>49</v>
      </c>
      <c r="B9" s="82" t="s">
        <v>31</v>
      </c>
      <c r="C9" s="80">
        <v>1218.2</v>
      </c>
      <c r="D9" s="46">
        <v>1337.2</v>
      </c>
      <c r="E9" s="46">
        <v>456.8</v>
      </c>
      <c r="F9" s="45">
        <v>343.8</v>
      </c>
      <c r="G9" s="80">
        <f t="shared" si="1"/>
        <v>-113</v>
      </c>
      <c r="H9" s="80">
        <f t="shared" si="2"/>
        <v>75.26269702276707</v>
      </c>
      <c r="I9" s="80">
        <f t="shared" si="3"/>
        <v>-993.4000000000001</v>
      </c>
      <c r="J9" s="80">
        <f t="shared" si="4"/>
        <v>25.710439724798086</v>
      </c>
      <c r="K9" s="45">
        <v>373.5</v>
      </c>
      <c r="L9" s="80"/>
      <c r="M9" s="81">
        <f t="shared" si="0"/>
        <v>92.04819277108433</v>
      </c>
      <c r="N9" s="74">
        <v>59.9</v>
      </c>
      <c r="O9" s="32">
        <v>0</v>
      </c>
      <c r="P9" s="10" t="e">
        <f>F9+Лист1!#REF!</f>
        <v>#REF!</v>
      </c>
      <c r="Q9" s="11"/>
    </row>
    <row r="10" spans="1:17" ht="24" customHeight="1">
      <c r="A10" s="95">
        <v>8363.7</v>
      </c>
      <c r="B10" s="79" t="s">
        <v>3</v>
      </c>
      <c r="C10" s="80">
        <v>37969.3</v>
      </c>
      <c r="D10" s="46">
        <v>32453.3</v>
      </c>
      <c r="E10" s="46">
        <v>8286.7</v>
      </c>
      <c r="F10" s="45">
        <v>8926.7</v>
      </c>
      <c r="G10" s="80">
        <f t="shared" si="1"/>
        <v>640</v>
      </c>
      <c r="H10" s="80">
        <f t="shared" si="2"/>
        <v>107.72321913427541</v>
      </c>
      <c r="I10" s="80">
        <f t="shared" si="3"/>
        <v>-23526.6</v>
      </c>
      <c r="J10" s="80">
        <f t="shared" si="4"/>
        <v>27.506293658888314</v>
      </c>
      <c r="K10" s="45">
        <v>9453.8</v>
      </c>
      <c r="L10" s="80">
        <f t="shared" si="5"/>
        <v>-527.0999999999985</v>
      </c>
      <c r="M10" s="81">
        <f t="shared" si="0"/>
        <v>94.42446423660328</v>
      </c>
      <c r="N10" s="74">
        <v>7331.3</v>
      </c>
      <c r="O10" s="33">
        <f>A10*M10/100</f>
        <v>7897.37891535679</v>
      </c>
      <c r="P10" s="10" t="e">
        <f>F10+Лист1!#REF!</f>
        <v>#REF!</v>
      </c>
      <c r="Q10" s="11"/>
    </row>
    <row r="11" spans="1:17" ht="16.5" customHeight="1">
      <c r="A11" s="95">
        <v>0</v>
      </c>
      <c r="B11" s="79" t="s">
        <v>4</v>
      </c>
      <c r="C11" s="80">
        <v>263.6</v>
      </c>
      <c r="D11" s="46">
        <v>255</v>
      </c>
      <c r="E11" s="46">
        <v>139.9</v>
      </c>
      <c r="F11" s="45">
        <v>245.7</v>
      </c>
      <c r="G11" s="80">
        <f t="shared" si="1"/>
        <v>105.79999999999998</v>
      </c>
      <c r="H11" s="80">
        <f t="shared" si="2"/>
        <v>175.6254467476769</v>
      </c>
      <c r="I11" s="80">
        <f t="shared" si="3"/>
        <v>-9.300000000000011</v>
      </c>
      <c r="J11" s="80">
        <f t="shared" si="4"/>
        <v>96.35294117647058</v>
      </c>
      <c r="K11" s="45">
        <v>138.8</v>
      </c>
      <c r="L11" s="80">
        <f t="shared" si="5"/>
        <v>106.89999999999998</v>
      </c>
      <c r="M11" s="81">
        <f t="shared" si="0"/>
        <v>177.01729106628238</v>
      </c>
      <c r="N11" s="74">
        <v>0</v>
      </c>
      <c r="O11" s="33">
        <v>2.5</v>
      </c>
      <c r="P11" s="10" t="e">
        <f>F11+Лист1!#REF!</f>
        <v>#REF!</v>
      </c>
      <c r="Q11" s="11"/>
    </row>
    <row r="12" spans="1:17" ht="23.25" customHeight="1">
      <c r="A12" s="95">
        <v>380.8</v>
      </c>
      <c r="B12" s="79" t="s">
        <v>18</v>
      </c>
      <c r="C12" s="80">
        <v>32282.5</v>
      </c>
      <c r="D12" s="46">
        <v>25057.3</v>
      </c>
      <c r="E12" s="46">
        <v>1581.8</v>
      </c>
      <c r="F12" s="45">
        <v>2152.6</v>
      </c>
      <c r="G12" s="80">
        <f t="shared" si="1"/>
        <v>570.8</v>
      </c>
      <c r="H12" s="80">
        <f t="shared" si="2"/>
        <v>136.08547224680743</v>
      </c>
      <c r="I12" s="80">
        <f t="shared" si="3"/>
        <v>-22904.7</v>
      </c>
      <c r="J12" s="80">
        <f t="shared" si="4"/>
        <v>8.590710092468063</v>
      </c>
      <c r="K12" s="45">
        <v>1880.9</v>
      </c>
      <c r="L12" s="80">
        <f t="shared" si="5"/>
        <v>271.6999999999998</v>
      </c>
      <c r="M12" s="81">
        <f t="shared" si="0"/>
        <v>114.44521239831995</v>
      </c>
      <c r="N12" s="74">
        <v>320.3</v>
      </c>
      <c r="O12" s="33">
        <v>0</v>
      </c>
      <c r="P12" s="10" t="e">
        <f>F12+Лист1!#REF!</f>
        <v>#REF!</v>
      </c>
      <c r="Q12" s="11"/>
    </row>
    <row r="13" spans="1:17" ht="34.5" customHeight="1">
      <c r="A13" s="95">
        <v>0</v>
      </c>
      <c r="B13" s="79" t="s">
        <v>15</v>
      </c>
      <c r="C13" s="80">
        <v>0</v>
      </c>
      <c r="D13" s="46">
        <v>0</v>
      </c>
      <c r="E13" s="46">
        <v>0</v>
      </c>
      <c r="F13" s="45">
        <v>0</v>
      </c>
      <c r="G13" s="80">
        <f t="shared" si="1"/>
        <v>0</v>
      </c>
      <c r="H13" s="80">
        <v>0</v>
      </c>
      <c r="I13" s="80">
        <f t="shared" si="3"/>
        <v>0</v>
      </c>
      <c r="J13" s="80">
        <v>0</v>
      </c>
      <c r="K13" s="45"/>
      <c r="L13" s="80">
        <f t="shared" si="5"/>
        <v>0</v>
      </c>
      <c r="M13" s="81">
        <v>0</v>
      </c>
      <c r="N13" s="74">
        <v>0</v>
      </c>
      <c r="O13" s="33">
        <v>1</v>
      </c>
      <c r="P13" s="10" t="e">
        <f>F13+Лист1!#REF!</f>
        <v>#REF!</v>
      </c>
      <c r="Q13" s="11"/>
    </row>
    <row r="14" spans="1:17" ht="16.5" customHeight="1">
      <c r="A14" s="95">
        <v>8243.1</v>
      </c>
      <c r="B14" s="79" t="s">
        <v>5</v>
      </c>
      <c r="C14" s="80">
        <v>49582.8</v>
      </c>
      <c r="D14" s="46">
        <v>49720.5</v>
      </c>
      <c r="E14" s="46">
        <v>14030.7</v>
      </c>
      <c r="F14" s="45">
        <v>12449.8</v>
      </c>
      <c r="G14" s="80">
        <f t="shared" si="1"/>
        <v>-1580.9000000000015</v>
      </c>
      <c r="H14" s="80">
        <f t="shared" si="2"/>
        <v>88.73256501813879</v>
      </c>
      <c r="I14" s="80">
        <f t="shared" si="3"/>
        <v>-37270.7</v>
      </c>
      <c r="J14" s="80">
        <f t="shared" si="4"/>
        <v>25.039571203024906</v>
      </c>
      <c r="K14" s="45">
        <v>13672.2</v>
      </c>
      <c r="L14" s="80">
        <f t="shared" si="5"/>
        <v>-1222.4000000000015</v>
      </c>
      <c r="M14" s="81">
        <f t="shared" si="0"/>
        <v>91.05922967774022</v>
      </c>
      <c r="N14" s="74">
        <v>8826.8</v>
      </c>
      <c r="O14" s="33">
        <f>A14*M14/100</f>
        <v>7506.103361565805</v>
      </c>
      <c r="P14" s="10" t="e">
        <f>F14+Лист1!#REF!</f>
        <v>#REF!</v>
      </c>
      <c r="Q14" s="11"/>
    </row>
    <row r="15" spans="1:17" s="15" customFormat="1" ht="16.5" customHeight="1">
      <c r="A15" s="95">
        <v>621.2</v>
      </c>
      <c r="B15" s="79" t="s">
        <v>6</v>
      </c>
      <c r="C15" s="80">
        <v>7134.9</v>
      </c>
      <c r="D15" s="46">
        <v>6562</v>
      </c>
      <c r="E15" s="46">
        <v>1504</v>
      </c>
      <c r="F15" s="45">
        <v>1769.8</v>
      </c>
      <c r="G15" s="80">
        <f t="shared" si="1"/>
        <v>265.79999999999995</v>
      </c>
      <c r="H15" s="80">
        <f t="shared" si="2"/>
        <v>117.67287234042554</v>
      </c>
      <c r="I15" s="80">
        <f t="shared" si="3"/>
        <v>-4792.2</v>
      </c>
      <c r="J15" s="80">
        <f t="shared" si="4"/>
        <v>26.970435842730872</v>
      </c>
      <c r="K15" s="45">
        <v>1620.2</v>
      </c>
      <c r="L15" s="80">
        <f t="shared" si="5"/>
        <v>149.5999999999999</v>
      </c>
      <c r="M15" s="81">
        <f t="shared" si="0"/>
        <v>109.2334279718553</v>
      </c>
      <c r="N15" s="74">
        <v>519.7</v>
      </c>
      <c r="O15" s="31">
        <f>A15*M15/100</f>
        <v>678.5580545611651</v>
      </c>
      <c r="P15" s="13" t="e">
        <f>F15+Лист1!#REF!</f>
        <v>#REF!</v>
      </c>
      <c r="Q15" s="14"/>
    </row>
    <row r="16" spans="1:17" ht="34.5" customHeight="1">
      <c r="A16" s="95">
        <v>0</v>
      </c>
      <c r="B16" s="79" t="s">
        <v>7</v>
      </c>
      <c r="C16" s="80">
        <v>0</v>
      </c>
      <c r="D16" s="46">
        <v>0</v>
      </c>
      <c r="E16" s="46">
        <v>0</v>
      </c>
      <c r="F16" s="45">
        <v>0</v>
      </c>
      <c r="G16" s="80">
        <f t="shared" si="1"/>
        <v>0</v>
      </c>
      <c r="H16" s="80">
        <v>0</v>
      </c>
      <c r="I16" s="80">
        <f t="shared" si="3"/>
        <v>0</v>
      </c>
      <c r="J16" s="80">
        <v>0</v>
      </c>
      <c r="K16" s="45"/>
      <c r="L16" s="80">
        <f t="shared" si="5"/>
        <v>0</v>
      </c>
      <c r="M16" s="81">
        <v>0</v>
      </c>
      <c r="N16" s="74">
        <v>0</v>
      </c>
      <c r="O16" s="33"/>
      <c r="P16" s="10" t="e">
        <f>F16+Лист1!#REF!</f>
        <v>#REF!</v>
      </c>
      <c r="Q16" s="11"/>
    </row>
    <row r="17" spans="1:17" ht="16.5" customHeight="1">
      <c r="A17" s="95">
        <v>405.7</v>
      </c>
      <c r="B17" s="79" t="s">
        <v>8</v>
      </c>
      <c r="C17" s="80">
        <v>5116.7</v>
      </c>
      <c r="D17" s="46">
        <v>5144.9</v>
      </c>
      <c r="E17" s="46">
        <v>1223.9</v>
      </c>
      <c r="F17" s="45">
        <v>1178.4</v>
      </c>
      <c r="G17" s="80">
        <f t="shared" si="1"/>
        <v>-45.5</v>
      </c>
      <c r="H17" s="80">
        <f t="shared" si="2"/>
        <v>96.28237601111202</v>
      </c>
      <c r="I17" s="80">
        <f t="shared" si="3"/>
        <v>-3966.4999999999995</v>
      </c>
      <c r="J17" s="80">
        <f t="shared" si="4"/>
        <v>22.904235262104223</v>
      </c>
      <c r="K17" s="45">
        <v>1178.9</v>
      </c>
      <c r="L17" s="80">
        <f t="shared" si="5"/>
        <v>-0.5</v>
      </c>
      <c r="M17" s="81">
        <f t="shared" si="0"/>
        <v>99.9575875816439</v>
      </c>
      <c r="N17" s="74">
        <v>428.7</v>
      </c>
      <c r="O17" s="33">
        <v>225</v>
      </c>
      <c r="P17" s="10" t="e">
        <f>F17+Лист1!#REF!</f>
        <v>#REF!</v>
      </c>
      <c r="Q17" s="11"/>
    </row>
    <row r="18" spans="1:18" ht="16.5" customHeight="1">
      <c r="A18" s="95">
        <v>2453.8</v>
      </c>
      <c r="B18" s="79" t="s">
        <v>9</v>
      </c>
      <c r="C18" s="80">
        <v>11512.1</v>
      </c>
      <c r="D18" s="46">
        <v>12769.5</v>
      </c>
      <c r="E18" s="46">
        <v>1500</v>
      </c>
      <c r="F18" s="45">
        <v>3203.4</v>
      </c>
      <c r="G18" s="80">
        <f t="shared" si="1"/>
        <v>1703.4</v>
      </c>
      <c r="H18" s="80">
        <f t="shared" si="2"/>
        <v>213.56</v>
      </c>
      <c r="I18" s="80">
        <f t="shared" si="3"/>
        <v>-9566.1</v>
      </c>
      <c r="J18" s="80">
        <f t="shared" si="4"/>
        <v>25.086338541054857</v>
      </c>
      <c r="K18" s="45">
        <v>2307.1</v>
      </c>
      <c r="L18" s="80">
        <f t="shared" si="5"/>
        <v>896.3000000000002</v>
      </c>
      <c r="M18" s="81">
        <f t="shared" si="0"/>
        <v>138.8496380737723</v>
      </c>
      <c r="N18" s="74">
        <v>2400</v>
      </c>
      <c r="O18" s="33">
        <v>1500</v>
      </c>
      <c r="P18" s="10" t="e">
        <f>F18+Лист1!#REF!</f>
        <v>#REF!</v>
      </c>
      <c r="Q18" s="11"/>
      <c r="R18" s="129"/>
    </row>
    <row r="19" spans="1:17" ht="26.25" customHeight="1">
      <c r="A19" s="95">
        <v>0</v>
      </c>
      <c r="B19" s="79" t="s">
        <v>10</v>
      </c>
      <c r="C19" s="46">
        <v>0</v>
      </c>
      <c r="D19" s="46">
        <v>0</v>
      </c>
      <c r="E19" s="46">
        <v>0</v>
      </c>
      <c r="F19" s="45">
        <v>0</v>
      </c>
      <c r="G19" s="80">
        <f t="shared" si="1"/>
        <v>0</v>
      </c>
      <c r="H19" s="80">
        <v>0</v>
      </c>
      <c r="I19" s="80">
        <f t="shared" si="3"/>
        <v>0</v>
      </c>
      <c r="J19" s="80">
        <v>0</v>
      </c>
      <c r="K19" s="45"/>
      <c r="L19" s="80">
        <f t="shared" si="5"/>
        <v>0</v>
      </c>
      <c r="M19" s="81"/>
      <c r="N19" s="74">
        <v>0</v>
      </c>
      <c r="O19" s="33"/>
      <c r="P19" s="10" t="e">
        <f>F19+Лист1!#REF!</f>
        <v>#REF!</v>
      </c>
      <c r="Q19" s="11"/>
    </row>
    <row r="20" spans="1:17" s="15" customFormat="1" ht="24" customHeight="1">
      <c r="A20" s="95">
        <v>276.2</v>
      </c>
      <c r="B20" s="79" t="s">
        <v>11</v>
      </c>
      <c r="C20" s="80">
        <v>1136</v>
      </c>
      <c r="D20" s="46">
        <v>1417.4</v>
      </c>
      <c r="E20" s="46">
        <v>637</v>
      </c>
      <c r="F20" s="45">
        <v>329.2</v>
      </c>
      <c r="G20" s="80">
        <f t="shared" si="1"/>
        <v>-307.8</v>
      </c>
      <c r="H20" s="80">
        <f t="shared" si="2"/>
        <v>51.679748822605966</v>
      </c>
      <c r="I20" s="80">
        <f t="shared" si="3"/>
        <v>-1088.2</v>
      </c>
      <c r="J20" s="80">
        <f t="shared" si="4"/>
        <v>23.225624382672496</v>
      </c>
      <c r="K20" s="45">
        <v>513.4</v>
      </c>
      <c r="L20" s="80">
        <f t="shared" si="5"/>
        <v>-184.2</v>
      </c>
      <c r="M20" s="81">
        <f t="shared" si="0"/>
        <v>64.12154265679781</v>
      </c>
      <c r="N20" s="74">
        <v>347.5</v>
      </c>
      <c r="O20" s="31">
        <v>121</v>
      </c>
      <c r="P20" s="13" t="e">
        <f>F20+Лист1!#REF!</f>
        <v>#REF!</v>
      </c>
      <c r="Q20" s="14"/>
    </row>
    <row r="21" spans="1:17" s="15" customFormat="1" ht="16.5" customHeight="1">
      <c r="A21" s="95">
        <v>0</v>
      </c>
      <c r="B21" s="93" t="s">
        <v>21</v>
      </c>
      <c r="C21" s="80">
        <v>0</v>
      </c>
      <c r="D21" s="46">
        <v>0</v>
      </c>
      <c r="E21" s="46">
        <v>0</v>
      </c>
      <c r="F21" s="45">
        <v>0</v>
      </c>
      <c r="G21" s="80">
        <f t="shared" si="1"/>
        <v>0</v>
      </c>
      <c r="H21" s="80">
        <v>0</v>
      </c>
      <c r="I21" s="80">
        <f t="shared" si="3"/>
        <v>0</v>
      </c>
      <c r="J21" s="80">
        <v>0</v>
      </c>
      <c r="K21" s="45"/>
      <c r="L21" s="80">
        <f t="shared" si="5"/>
        <v>0</v>
      </c>
      <c r="M21" s="81">
        <v>0</v>
      </c>
      <c r="N21" s="74">
        <v>0</v>
      </c>
      <c r="O21" s="31"/>
      <c r="P21" s="13" t="e">
        <f>F21+Лист1!#REF!</f>
        <v>#REF!</v>
      </c>
      <c r="Q21" s="14"/>
    </row>
    <row r="22" spans="1:17" ht="24" customHeight="1">
      <c r="A22" s="95">
        <v>0</v>
      </c>
      <c r="B22" s="93" t="s">
        <v>35</v>
      </c>
      <c r="C22" s="80">
        <v>0</v>
      </c>
      <c r="D22" s="46">
        <v>0</v>
      </c>
      <c r="E22" s="46">
        <v>0</v>
      </c>
      <c r="F22" s="45">
        <v>0</v>
      </c>
      <c r="G22" s="80">
        <f t="shared" si="1"/>
        <v>0</v>
      </c>
      <c r="H22" s="80">
        <v>0</v>
      </c>
      <c r="I22" s="80">
        <f t="shared" si="3"/>
        <v>0</v>
      </c>
      <c r="J22" s="80">
        <v>0</v>
      </c>
      <c r="K22" s="45"/>
      <c r="L22" s="80">
        <f>F22-K23</f>
        <v>-6254.7</v>
      </c>
      <c r="M22" s="81">
        <v>0</v>
      </c>
      <c r="N22" s="74">
        <v>0</v>
      </c>
      <c r="O22" s="33"/>
      <c r="P22" s="10" t="e">
        <f>F22+Лист1!#REF!</f>
        <v>#REF!</v>
      </c>
      <c r="Q22" s="11"/>
    </row>
    <row r="23" spans="1:17" ht="24.75" customHeight="1">
      <c r="A23" s="95">
        <v>341.7</v>
      </c>
      <c r="B23" s="79" t="s">
        <v>12</v>
      </c>
      <c r="C23" s="80">
        <v>10258.2</v>
      </c>
      <c r="D23" s="46">
        <v>1200</v>
      </c>
      <c r="E23" s="46">
        <v>1200</v>
      </c>
      <c r="F23" s="45">
        <v>2302</v>
      </c>
      <c r="G23" s="80">
        <f t="shared" si="1"/>
        <v>1102</v>
      </c>
      <c r="H23" s="80"/>
      <c r="I23" s="80">
        <f t="shared" si="3"/>
        <v>1102</v>
      </c>
      <c r="J23" s="80">
        <f t="shared" si="4"/>
        <v>191.83333333333331</v>
      </c>
      <c r="K23" s="45">
        <v>6254.7</v>
      </c>
      <c r="L23" s="80">
        <f>F23-K25</f>
        <v>1712.2</v>
      </c>
      <c r="M23" s="81">
        <f t="shared" si="0"/>
        <v>36.804323148991955</v>
      </c>
      <c r="N23" s="74">
        <v>0</v>
      </c>
      <c r="O23" s="33">
        <v>724.8</v>
      </c>
      <c r="P23" s="10" t="e">
        <f>F23+Лист1!#REF!</f>
        <v>#REF!</v>
      </c>
      <c r="Q23" s="11"/>
    </row>
    <row r="24" spans="1:17" ht="32.25" customHeight="1">
      <c r="A24" s="95">
        <v>217.9</v>
      </c>
      <c r="B24" s="79" t="s">
        <v>32</v>
      </c>
      <c r="C24" s="80">
        <v>2513.1</v>
      </c>
      <c r="D24" s="46">
        <v>2899.6</v>
      </c>
      <c r="E24" s="46">
        <v>724.8</v>
      </c>
      <c r="F24" s="45">
        <v>552.3</v>
      </c>
      <c r="G24" s="80">
        <f t="shared" si="1"/>
        <v>-172.5</v>
      </c>
      <c r="H24" s="80">
        <f t="shared" si="2"/>
        <v>76.20033112582782</v>
      </c>
      <c r="I24" s="80">
        <f t="shared" si="3"/>
        <v>-2347.3</v>
      </c>
      <c r="J24" s="80">
        <f t="shared" si="4"/>
        <v>19.047454821354666</v>
      </c>
      <c r="K24" s="45">
        <v>747.7</v>
      </c>
      <c r="L24" s="80">
        <f>F24-K26</f>
        <v>552.3</v>
      </c>
      <c r="M24" s="81">
        <f t="shared" si="0"/>
        <v>73.86652400695465</v>
      </c>
      <c r="N24" s="74">
        <v>241.6</v>
      </c>
      <c r="O24" s="33"/>
      <c r="P24" s="10" t="e">
        <f>F24+Лист1!#REF!</f>
        <v>#REF!</v>
      </c>
      <c r="Q24" s="11"/>
    </row>
    <row r="25" spans="1:17" ht="24.75" customHeight="1">
      <c r="A25" s="95">
        <v>171.5</v>
      </c>
      <c r="B25" s="79" t="s">
        <v>16</v>
      </c>
      <c r="C25" s="80">
        <v>2133.2</v>
      </c>
      <c r="D25" s="46">
        <v>2303.8</v>
      </c>
      <c r="E25" s="46">
        <v>350</v>
      </c>
      <c r="F25" s="45">
        <v>395.5</v>
      </c>
      <c r="G25" s="80">
        <f t="shared" si="1"/>
        <v>45.5</v>
      </c>
      <c r="H25" s="80">
        <f t="shared" si="2"/>
        <v>112.99999999999999</v>
      </c>
      <c r="I25" s="80">
        <f t="shared" si="3"/>
        <v>-1908.3000000000002</v>
      </c>
      <c r="J25" s="80">
        <f t="shared" si="4"/>
        <v>17.167288827155133</v>
      </c>
      <c r="K25" s="45">
        <v>589.8</v>
      </c>
      <c r="L25" s="80">
        <f>F25-K27</f>
        <v>-257.29999999999995</v>
      </c>
      <c r="M25" s="81">
        <f t="shared" si="0"/>
        <v>67.05662936588675</v>
      </c>
      <c r="N25" s="74">
        <v>200</v>
      </c>
      <c r="O25" s="33">
        <v>100</v>
      </c>
      <c r="P25" s="10" t="e">
        <f>F25+Лист1!#REF!</f>
        <v>#REF!</v>
      </c>
      <c r="Q25" s="11"/>
    </row>
    <row r="26" spans="1:17" ht="36" customHeight="1">
      <c r="A26" s="95">
        <v>0</v>
      </c>
      <c r="B26" s="79" t="s">
        <v>17</v>
      </c>
      <c r="C26" s="80">
        <v>2.6</v>
      </c>
      <c r="D26" s="46">
        <v>2.6</v>
      </c>
      <c r="E26" s="46">
        <v>0</v>
      </c>
      <c r="F26" s="45">
        <v>0</v>
      </c>
      <c r="G26" s="80">
        <f t="shared" si="1"/>
        <v>0</v>
      </c>
      <c r="H26" s="80">
        <v>0</v>
      </c>
      <c r="I26" s="80">
        <f t="shared" si="3"/>
        <v>-2.6</v>
      </c>
      <c r="J26" s="80">
        <f t="shared" si="4"/>
        <v>0</v>
      </c>
      <c r="K26" s="45"/>
      <c r="L26" s="80">
        <f t="shared" si="5"/>
        <v>0</v>
      </c>
      <c r="M26" s="81">
        <v>0</v>
      </c>
      <c r="N26" s="74">
        <v>0</v>
      </c>
      <c r="O26" s="33"/>
      <c r="P26" s="10" t="e">
        <f>F26+Лист1!#REF!</f>
        <v>#REF!</v>
      </c>
      <c r="Q26" s="11"/>
    </row>
    <row r="27" spans="1:17" ht="33.75" customHeight="1">
      <c r="A27" s="95">
        <v>202.4</v>
      </c>
      <c r="B27" s="79" t="s">
        <v>30</v>
      </c>
      <c r="C27" s="80">
        <v>2786.9</v>
      </c>
      <c r="D27" s="46">
        <v>2689.3</v>
      </c>
      <c r="E27" s="46">
        <v>560.7</v>
      </c>
      <c r="F27" s="45">
        <v>465.5</v>
      </c>
      <c r="G27" s="80">
        <f t="shared" si="1"/>
        <v>-95.20000000000005</v>
      </c>
      <c r="H27" s="80"/>
      <c r="I27" s="80">
        <f t="shared" si="3"/>
        <v>-2223.8</v>
      </c>
      <c r="J27" s="80">
        <f t="shared" si="4"/>
        <v>17.309337002193878</v>
      </c>
      <c r="K27" s="45">
        <v>652.8</v>
      </c>
      <c r="L27" s="80">
        <f t="shared" si="5"/>
        <v>-187.29999999999995</v>
      </c>
      <c r="M27" s="81"/>
      <c r="N27" s="74">
        <v>248.5</v>
      </c>
      <c r="O27" s="33"/>
      <c r="P27" s="10" t="e">
        <f>F27+Лист1!#REF!</f>
        <v>#REF!</v>
      </c>
      <c r="Q27" s="11"/>
    </row>
    <row r="28" spans="1:17" ht="26.25" customHeight="1">
      <c r="A28" s="95">
        <v>536.3</v>
      </c>
      <c r="B28" s="79" t="s">
        <v>19</v>
      </c>
      <c r="C28" s="80">
        <v>5197.8</v>
      </c>
      <c r="D28" s="46">
        <v>5235.9</v>
      </c>
      <c r="E28" s="46">
        <v>1294.7</v>
      </c>
      <c r="F28" s="45">
        <v>517</v>
      </c>
      <c r="G28" s="80">
        <f t="shared" si="1"/>
        <v>-777.7</v>
      </c>
      <c r="H28" s="80">
        <f t="shared" si="2"/>
        <v>39.932030586236195</v>
      </c>
      <c r="I28" s="80">
        <f t="shared" si="3"/>
        <v>-4718.9</v>
      </c>
      <c r="J28" s="80">
        <f t="shared" si="4"/>
        <v>9.874138161538609</v>
      </c>
      <c r="K28" s="45">
        <v>1102.9</v>
      </c>
      <c r="L28" s="80">
        <f t="shared" si="5"/>
        <v>-585.9000000000001</v>
      </c>
      <c r="M28" s="81">
        <f t="shared" si="0"/>
        <v>46.876416719557525</v>
      </c>
      <c r="N28" s="74">
        <v>438</v>
      </c>
      <c r="O28" s="33">
        <v>300.2</v>
      </c>
      <c r="P28" s="10" t="e">
        <f>F28+Лист1!#REF!</f>
        <v>#REF!</v>
      </c>
      <c r="Q28" s="11"/>
    </row>
    <row r="29" spans="1:17" ht="16.5" customHeight="1">
      <c r="A29" s="95">
        <v>0</v>
      </c>
      <c r="B29" s="79" t="s">
        <v>13</v>
      </c>
      <c r="C29" s="80">
        <v>0</v>
      </c>
      <c r="D29" s="46"/>
      <c r="E29" s="46">
        <v>0</v>
      </c>
      <c r="F29" s="45">
        <v>0</v>
      </c>
      <c r="G29" s="80">
        <f t="shared" si="1"/>
        <v>0</v>
      </c>
      <c r="H29" s="80">
        <v>0</v>
      </c>
      <c r="I29" s="80">
        <f t="shared" si="3"/>
        <v>0</v>
      </c>
      <c r="J29" s="80">
        <v>0</v>
      </c>
      <c r="K29" s="45"/>
      <c r="L29" s="80">
        <f t="shared" si="5"/>
        <v>0</v>
      </c>
      <c r="M29" s="81">
        <v>0</v>
      </c>
      <c r="N29" s="74">
        <v>0</v>
      </c>
      <c r="O29" s="33"/>
      <c r="P29" s="10" t="e">
        <f>F29+Лист1!#REF!</f>
        <v>#REF!</v>
      </c>
      <c r="Q29" s="11"/>
    </row>
    <row r="30" spans="1:17" ht="26.25" customHeight="1">
      <c r="A30" s="95">
        <v>268.2</v>
      </c>
      <c r="B30" s="79" t="s">
        <v>27</v>
      </c>
      <c r="C30" s="80">
        <v>2368.6</v>
      </c>
      <c r="D30" s="46">
        <v>1820.3</v>
      </c>
      <c r="E30" s="46">
        <v>349.8</v>
      </c>
      <c r="F30" s="45">
        <v>443.6</v>
      </c>
      <c r="G30" s="80">
        <f t="shared" si="1"/>
        <v>93.80000000000001</v>
      </c>
      <c r="H30" s="80">
        <f t="shared" si="2"/>
        <v>126.81532304173815</v>
      </c>
      <c r="I30" s="80">
        <f t="shared" si="3"/>
        <v>-1376.6999999999998</v>
      </c>
      <c r="J30" s="80">
        <f t="shared" si="4"/>
        <v>24.36960940504313</v>
      </c>
      <c r="K30" s="45">
        <v>441</v>
      </c>
      <c r="L30" s="80">
        <f t="shared" si="5"/>
        <v>2.6000000000000227</v>
      </c>
      <c r="M30" s="81">
        <f t="shared" si="0"/>
        <v>100.58956916099773</v>
      </c>
      <c r="N30" s="74">
        <v>212.1</v>
      </c>
      <c r="O30" s="33"/>
      <c r="P30" s="10" t="e">
        <f>F30+Лист1!#REF!</f>
        <v>#REF!</v>
      </c>
      <c r="Q30" s="11"/>
    </row>
    <row r="31" spans="1:19" ht="16.5" customHeight="1">
      <c r="A31" s="95">
        <v>0</v>
      </c>
      <c r="B31" s="79" t="s">
        <v>45</v>
      </c>
      <c r="C31" s="80">
        <v>0</v>
      </c>
      <c r="D31" s="46">
        <v>0</v>
      </c>
      <c r="E31" s="46">
        <v>0</v>
      </c>
      <c r="F31" s="45">
        <v>0</v>
      </c>
      <c r="G31" s="80">
        <f t="shared" si="1"/>
        <v>0</v>
      </c>
      <c r="H31" s="80">
        <v>0</v>
      </c>
      <c r="I31" s="80">
        <f t="shared" si="3"/>
        <v>0</v>
      </c>
      <c r="J31" s="80">
        <v>0</v>
      </c>
      <c r="K31" s="45"/>
      <c r="L31" s="80">
        <f t="shared" si="5"/>
        <v>0</v>
      </c>
      <c r="M31" s="81">
        <v>0</v>
      </c>
      <c r="N31" s="74">
        <v>0</v>
      </c>
      <c r="O31" s="33"/>
      <c r="P31" s="10" t="e">
        <f>F31+Лист1!#REF!</f>
        <v>#REF!</v>
      </c>
      <c r="Q31" s="11"/>
      <c r="S31" s="131"/>
    </row>
    <row r="32" spans="1:17" ht="30" customHeight="1" thickBot="1">
      <c r="A32" s="95">
        <v>0</v>
      </c>
      <c r="B32" s="83" t="s">
        <v>34</v>
      </c>
      <c r="C32" s="84">
        <v>0</v>
      </c>
      <c r="D32" s="47">
        <v>0</v>
      </c>
      <c r="E32" s="47">
        <v>0</v>
      </c>
      <c r="F32" s="85">
        <v>0</v>
      </c>
      <c r="G32" s="84">
        <f>F32-E32</f>
        <v>0</v>
      </c>
      <c r="H32" s="84">
        <v>0</v>
      </c>
      <c r="I32" s="84">
        <f>F32-D32</f>
        <v>0</v>
      </c>
      <c r="J32" s="84">
        <v>0</v>
      </c>
      <c r="K32" s="130"/>
      <c r="L32" s="84">
        <f t="shared" si="5"/>
        <v>0</v>
      </c>
      <c r="M32" s="86">
        <v>0</v>
      </c>
      <c r="N32" s="75">
        <v>0</v>
      </c>
      <c r="O32" s="33"/>
      <c r="P32" s="10" t="e">
        <f>F32+Лист1!#REF!</f>
        <v>#REF!</v>
      </c>
      <c r="Q32" s="11"/>
    </row>
    <row r="33" spans="1:17" s="15" customFormat="1" ht="18" customHeight="1" thickBot="1">
      <c r="A33" s="48">
        <f>A6+A7+A8+A9+A10+A11+A12+A13+A14+A15+A16+A17+A18+A19+A20+A21+A22+A23+A24+A25+A26+A27+A28+A29+A30+A32</f>
        <v>49090.69999999999</v>
      </c>
      <c r="B33" s="87" t="s">
        <v>14</v>
      </c>
      <c r="C33" s="49">
        <f>SUM(C6:C32)</f>
        <v>467684.29999999993</v>
      </c>
      <c r="D33" s="50">
        <f>SUM(D6:D32)</f>
        <v>465291.8</v>
      </c>
      <c r="E33" s="50">
        <f>SUM(E6:E32)</f>
        <v>101012.99999999999</v>
      </c>
      <c r="F33" s="50">
        <f>SUM(F6:F32)</f>
        <v>102530.90000000001</v>
      </c>
      <c r="G33" s="50">
        <f aca="true" t="shared" si="6" ref="G33:Q33">SUM(G6:G32)</f>
        <v>1517.8999999999983</v>
      </c>
      <c r="H33" s="50"/>
      <c r="I33" s="50">
        <f t="shared" si="6"/>
        <v>-362760.89999999997</v>
      </c>
      <c r="J33" s="50"/>
      <c r="K33" s="50">
        <f t="shared" si="6"/>
        <v>102419.59999999998</v>
      </c>
      <c r="L33" s="50">
        <f t="shared" si="6"/>
        <v>371.299999999998</v>
      </c>
      <c r="M33" s="51"/>
      <c r="N33" s="76">
        <f>SUM(N6:N32)</f>
        <v>50694.5</v>
      </c>
      <c r="O33" s="78">
        <f t="shared" si="6"/>
        <v>47383.67826265867</v>
      </c>
      <c r="P33" s="34" t="e">
        <f t="shared" si="6"/>
        <v>#REF!</v>
      </c>
      <c r="Q33" s="34">
        <f t="shared" si="6"/>
        <v>0</v>
      </c>
    </row>
    <row r="34" spans="1:17" s="8" customFormat="1" ht="11.25">
      <c r="A34" s="52"/>
      <c r="B34" s="121"/>
      <c r="C34" s="122" t="s">
        <v>22</v>
      </c>
      <c r="D34" s="122"/>
      <c r="E34" s="122"/>
      <c r="F34" s="53">
        <v>6</v>
      </c>
      <c r="G34" s="53">
        <f>G6+G7+G8+G9+G10+G11+G12+G13+G14+G15+G16+G19+G20+G28+G30</f>
        <v>-1019.8000000000015</v>
      </c>
      <c r="H34" s="54"/>
      <c r="I34" s="54"/>
      <c r="J34" s="54"/>
      <c r="K34" s="55"/>
      <c r="L34" s="54"/>
      <c r="M34" s="56"/>
      <c r="N34" s="55"/>
      <c r="O34" s="9"/>
      <c r="P34" s="9"/>
      <c r="Q34" s="9"/>
    </row>
    <row r="35" spans="1:14" s="8" customFormat="1" ht="11.25">
      <c r="A35" s="123" t="s">
        <v>44</v>
      </c>
      <c r="B35" s="123"/>
      <c r="C35" s="123" t="s">
        <v>23</v>
      </c>
      <c r="D35" s="123"/>
      <c r="E35" s="123"/>
      <c r="F35" s="53">
        <f>F17+F18+F23+F25+F31</f>
        <v>7079.3</v>
      </c>
      <c r="G35" s="53"/>
      <c r="H35" s="57"/>
      <c r="I35" s="58"/>
      <c r="J35" s="58"/>
      <c r="K35" s="59"/>
      <c r="L35" s="124"/>
      <c r="M35" s="60"/>
      <c r="N35" s="55"/>
    </row>
    <row r="36" spans="1:14" s="8" customFormat="1" ht="11.25">
      <c r="A36" s="39"/>
      <c r="B36" s="125"/>
      <c r="C36" s="126" t="s">
        <v>26</v>
      </c>
      <c r="D36" s="126"/>
      <c r="E36" s="126"/>
      <c r="F36" s="126"/>
      <c r="G36" s="61">
        <f>G27</f>
        <v>-95.20000000000005</v>
      </c>
      <c r="H36" s="62"/>
      <c r="I36" s="62"/>
      <c r="J36" s="62"/>
      <c r="K36" s="63"/>
      <c r="L36" s="62"/>
      <c r="M36" s="62"/>
      <c r="N36" s="72"/>
    </row>
    <row r="37" spans="3:10" ht="12.75">
      <c r="C37" s="127"/>
      <c r="D37" s="127"/>
      <c r="E37" s="127"/>
      <c r="F37" s="127"/>
      <c r="G37" s="65"/>
      <c r="I37" s="66"/>
      <c r="J37" s="66"/>
    </row>
    <row r="38" spans="1:16" ht="12.75">
      <c r="A38" s="69"/>
      <c r="B38" s="128"/>
      <c r="G38" s="66"/>
      <c r="P38" s="12"/>
    </row>
    <row r="39" spans="1:6" ht="12.75">
      <c r="A39" s="70"/>
      <c r="D39" s="67"/>
      <c r="F39" s="68"/>
    </row>
    <row r="40" spans="6:15" ht="12.75">
      <c r="F40" s="68"/>
      <c r="O40" s="8">
        <v>32923.50802887226</v>
      </c>
    </row>
    <row r="41" ht="12.75">
      <c r="F41" s="68"/>
    </row>
    <row r="42" spans="4:16" ht="12.75">
      <c r="D42" s="67"/>
      <c r="P42" s="12"/>
    </row>
  </sheetData>
  <sheetProtection/>
  <mergeCells count="23"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B1:M1"/>
    <mergeCell ref="C3:I3"/>
    <mergeCell ref="B2:M2"/>
    <mergeCell ref="A35:B35"/>
    <mergeCell ref="C37:F37"/>
    <mergeCell ref="M4:M5"/>
    <mergeCell ref="N4:N5"/>
    <mergeCell ref="O4:O5"/>
    <mergeCell ref="C34:E34"/>
    <mergeCell ref="C35:E35"/>
    <mergeCell ref="C36:F36"/>
    <mergeCell ref="G4:G5"/>
    <mergeCell ref="H4:H5"/>
  </mergeCells>
  <printOptions/>
  <pageMargins left="0.31496062992125984" right="0.31496062992125984" top="0.35433070866141736" bottom="0.7480314960629921" header="0.196850393700787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32.625" style="0" customWidth="1"/>
    <col min="2" max="5" width="12.00390625" style="20" customWidth="1"/>
    <col min="6" max="6" width="12.375" style="21" customWidth="1"/>
    <col min="7" max="7" width="12.375" style="25" customWidth="1"/>
    <col min="8" max="8" width="11.125" style="0" customWidth="1"/>
  </cols>
  <sheetData>
    <row r="1" spans="1:8" ht="24" customHeight="1">
      <c r="A1" s="111"/>
      <c r="B1" s="115" t="s">
        <v>36</v>
      </c>
      <c r="C1" s="115" t="s">
        <v>37</v>
      </c>
      <c r="D1" s="115" t="s">
        <v>39</v>
      </c>
      <c r="E1" s="115" t="s">
        <v>41</v>
      </c>
      <c r="F1" s="113" t="s">
        <v>38</v>
      </c>
      <c r="G1" s="110" t="s">
        <v>40</v>
      </c>
      <c r="H1" s="110" t="s">
        <v>42</v>
      </c>
    </row>
    <row r="2" spans="1:8" ht="24" customHeight="1" thickBot="1">
      <c r="A2" s="112"/>
      <c r="B2" s="116"/>
      <c r="C2" s="116"/>
      <c r="D2" s="116"/>
      <c r="E2" s="116"/>
      <c r="F2" s="114"/>
      <c r="G2" s="110"/>
      <c r="H2" s="110"/>
    </row>
    <row r="3" spans="1:8" ht="15.75">
      <c r="A3" s="1" t="s">
        <v>2</v>
      </c>
      <c r="B3" s="16">
        <v>87453.1</v>
      </c>
      <c r="C3" s="16">
        <v>107072.3</v>
      </c>
      <c r="D3" s="16">
        <v>128301.7</v>
      </c>
      <c r="E3" s="16">
        <v>149913.6</v>
      </c>
      <c r="F3" s="17">
        <f>C3-B3</f>
        <v>19619.199999999997</v>
      </c>
      <c r="G3" s="23">
        <f>D3-C3</f>
        <v>21229.399999999994</v>
      </c>
      <c r="H3" s="23">
        <f>E3-D3</f>
        <v>21611.90000000001</v>
      </c>
    </row>
    <row r="4" spans="1:8" ht="15.75">
      <c r="A4" s="1" t="s">
        <v>28</v>
      </c>
      <c r="B4" s="18">
        <v>3478.3</v>
      </c>
      <c r="C4" s="18">
        <v>4193.7</v>
      </c>
      <c r="D4" s="18">
        <v>5057.9</v>
      </c>
      <c r="E4" s="18">
        <v>5866</v>
      </c>
      <c r="F4" s="17">
        <f aca="true" t="shared" si="0" ref="F4:F29">C4-B4</f>
        <v>715.3999999999996</v>
      </c>
      <c r="G4" s="23">
        <f aca="true" t="shared" si="1" ref="G4:G28">D4-C4</f>
        <v>864.1999999999998</v>
      </c>
      <c r="H4" s="23">
        <f aca="true" t="shared" si="2" ref="H4:H28">E4-D4</f>
        <v>808.1000000000004</v>
      </c>
    </row>
    <row r="5" spans="1:8" ht="24">
      <c r="A5" s="2" t="s">
        <v>25</v>
      </c>
      <c r="B5" s="18">
        <v>0</v>
      </c>
      <c r="C5" s="18">
        <v>0</v>
      </c>
      <c r="D5" s="18"/>
      <c r="E5" s="18"/>
      <c r="F5" s="17">
        <f t="shared" si="0"/>
        <v>0</v>
      </c>
      <c r="G5" s="23">
        <f t="shared" si="1"/>
        <v>0</v>
      </c>
      <c r="H5" s="23">
        <f t="shared" si="2"/>
        <v>0</v>
      </c>
    </row>
    <row r="6" spans="1:8" ht="36">
      <c r="A6" s="2" t="s">
        <v>31</v>
      </c>
      <c r="B6" s="18">
        <v>95.1</v>
      </c>
      <c r="C6" s="18">
        <v>109.5</v>
      </c>
      <c r="D6" s="18">
        <v>130.1</v>
      </c>
      <c r="E6" s="18">
        <v>196.6</v>
      </c>
      <c r="F6" s="17">
        <f t="shared" si="0"/>
        <v>14.400000000000006</v>
      </c>
      <c r="G6" s="23">
        <f t="shared" si="1"/>
        <v>20.599999999999994</v>
      </c>
      <c r="H6" s="23">
        <f t="shared" si="2"/>
        <v>66.5</v>
      </c>
    </row>
    <row r="7" spans="1:8" ht="15.75">
      <c r="A7" s="3" t="s">
        <v>3</v>
      </c>
      <c r="B7" s="18">
        <v>20838.2</v>
      </c>
      <c r="C7" s="18">
        <v>21573.5</v>
      </c>
      <c r="D7" s="18">
        <v>29263.8</v>
      </c>
      <c r="E7" s="18">
        <v>30066.5</v>
      </c>
      <c r="F7" s="17">
        <f t="shared" si="0"/>
        <v>735.2999999999993</v>
      </c>
      <c r="G7" s="23">
        <f t="shared" si="1"/>
        <v>7690.299999999999</v>
      </c>
      <c r="H7" s="23">
        <f t="shared" si="2"/>
        <v>802.7000000000007</v>
      </c>
    </row>
    <row r="8" spans="1:8" ht="15.75">
      <c r="A8" s="1" t="s">
        <v>4</v>
      </c>
      <c r="B8" s="18">
        <v>243</v>
      </c>
      <c r="C8" s="18">
        <v>288.7</v>
      </c>
      <c r="D8" s="18">
        <v>156.9</v>
      </c>
      <c r="E8" s="18">
        <v>157.6</v>
      </c>
      <c r="F8" s="17">
        <f t="shared" si="0"/>
        <v>45.69999999999999</v>
      </c>
      <c r="G8" s="23">
        <f t="shared" si="1"/>
        <v>-131.79999999999998</v>
      </c>
      <c r="H8" s="23">
        <f t="shared" si="2"/>
        <v>0.6999999999999886</v>
      </c>
    </row>
    <row r="9" spans="1:8" ht="24">
      <c r="A9" s="3" t="s">
        <v>18</v>
      </c>
      <c r="B9" s="18">
        <v>346.4</v>
      </c>
      <c r="C9" s="18">
        <v>459.1</v>
      </c>
      <c r="D9" s="18">
        <v>812.5</v>
      </c>
      <c r="E9" s="18">
        <v>1290.8</v>
      </c>
      <c r="F9" s="17">
        <f t="shared" si="0"/>
        <v>112.70000000000005</v>
      </c>
      <c r="G9" s="23">
        <f t="shared" si="1"/>
        <v>353.4</v>
      </c>
      <c r="H9" s="23">
        <f t="shared" si="2"/>
        <v>478.29999999999995</v>
      </c>
    </row>
    <row r="10" spans="1:8" ht="24">
      <c r="A10" s="4" t="s">
        <v>15</v>
      </c>
      <c r="B10" s="18">
        <v>0</v>
      </c>
      <c r="C10" s="18">
        <v>0</v>
      </c>
      <c r="D10" s="18"/>
      <c r="E10" s="18"/>
      <c r="F10" s="17">
        <f t="shared" si="0"/>
        <v>0</v>
      </c>
      <c r="G10" s="23">
        <f t="shared" si="1"/>
        <v>0</v>
      </c>
      <c r="H10" s="23">
        <f t="shared" si="2"/>
        <v>0</v>
      </c>
    </row>
    <row r="11" spans="1:8" ht="15.75">
      <c r="A11" s="1" t="s">
        <v>5</v>
      </c>
      <c r="B11" s="18">
        <v>23503.2</v>
      </c>
      <c r="C11" s="18">
        <v>23785.6</v>
      </c>
      <c r="D11" s="18">
        <v>32168.7</v>
      </c>
      <c r="E11" s="18">
        <v>33490.3</v>
      </c>
      <c r="F11" s="17">
        <f t="shared" si="0"/>
        <v>282.3999999999978</v>
      </c>
      <c r="G11" s="23">
        <f t="shared" si="1"/>
        <v>8383.100000000002</v>
      </c>
      <c r="H11" s="23">
        <f t="shared" si="2"/>
        <v>1321.6000000000022</v>
      </c>
    </row>
    <row r="12" spans="1:8" ht="15.75">
      <c r="A12" s="1" t="s">
        <v>6</v>
      </c>
      <c r="B12" s="18">
        <v>2181.9</v>
      </c>
      <c r="C12" s="18">
        <v>2760.3</v>
      </c>
      <c r="D12" s="18">
        <v>3225.3</v>
      </c>
      <c r="E12" s="18">
        <v>3783.9</v>
      </c>
      <c r="F12" s="17">
        <f t="shared" si="0"/>
        <v>578.4000000000001</v>
      </c>
      <c r="G12" s="23">
        <f t="shared" si="1"/>
        <v>465</v>
      </c>
      <c r="H12" s="23">
        <f t="shared" si="2"/>
        <v>558.5999999999999</v>
      </c>
    </row>
    <row r="13" spans="1:8" ht="24">
      <c r="A13" s="5" t="s">
        <v>7</v>
      </c>
      <c r="B13" s="18">
        <v>0</v>
      </c>
      <c r="C13" s="18">
        <v>0</v>
      </c>
      <c r="D13" s="18"/>
      <c r="E13" s="18"/>
      <c r="F13" s="17">
        <f t="shared" si="0"/>
        <v>0</v>
      </c>
      <c r="G13" s="23">
        <f t="shared" si="1"/>
        <v>0</v>
      </c>
      <c r="H13" s="23">
        <f t="shared" si="2"/>
        <v>0</v>
      </c>
    </row>
    <row r="14" spans="1:8" ht="15.75">
      <c r="A14" s="1" t="s">
        <v>8</v>
      </c>
      <c r="B14" s="18">
        <v>2175.7</v>
      </c>
      <c r="C14" s="18">
        <v>2547</v>
      </c>
      <c r="D14" s="18">
        <v>2966.3</v>
      </c>
      <c r="E14" s="18">
        <v>3349.3</v>
      </c>
      <c r="F14" s="17">
        <f t="shared" si="0"/>
        <v>371.3000000000002</v>
      </c>
      <c r="G14" s="23">
        <f t="shared" si="1"/>
        <v>419.3000000000002</v>
      </c>
      <c r="H14" s="23">
        <f t="shared" si="2"/>
        <v>383</v>
      </c>
    </row>
    <row r="15" spans="1:8" ht="15.75">
      <c r="A15" s="1" t="s">
        <v>9</v>
      </c>
      <c r="B15" s="18">
        <v>4283.6</v>
      </c>
      <c r="C15" s="18">
        <v>5628.3</v>
      </c>
      <c r="D15" s="18">
        <v>7154.1</v>
      </c>
      <c r="E15" s="18">
        <v>8469.1</v>
      </c>
      <c r="F15" s="17">
        <f t="shared" si="0"/>
        <v>1344.6999999999998</v>
      </c>
      <c r="G15" s="23">
        <f t="shared" si="1"/>
        <v>1525.8000000000002</v>
      </c>
      <c r="H15" s="23">
        <f t="shared" si="2"/>
        <v>1315</v>
      </c>
    </row>
    <row r="16" spans="1:8" ht="24">
      <c r="A16" s="3" t="s">
        <v>10</v>
      </c>
      <c r="B16" s="18">
        <v>76</v>
      </c>
      <c r="C16" s="18">
        <v>206</v>
      </c>
      <c r="D16" s="18">
        <v>336</v>
      </c>
      <c r="E16" s="18">
        <v>486</v>
      </c>
      <c r="F16" s="17">
        <f t="shared" si="0"/>
        <v>130</v>
      </c>
      <c r="G16" s="23">
        <f t="shared" si="1"/>
        <v>130</v>
      </c>
      <c r="H16" s="23">
        <f t="shared" si="2"/>
        <v>150</v>
      </c>
    </row>
    <row r="17" spans="1:8" ht="24">
      <c r="A17" s="3" t="s">
        <v>11</v>
      </c>
      <c r="B17" s="18">
        <v>1288.6</v>
      </c>
      <c r="C17" s="18">
        <v>1288.6</v>
      </c>
      <c r="D17" s="18">
        <v>1496.3</v>
      </c>
      <c r="E17" s="18">
        <v>1499</v>
      </c>
      <c r="F17" s="17">
        <f t="shared" si="0"/>
        <v>0</v>
      </c>
      <c r="G17" s="23">
        <f t="shared" si="1"/>
        <v>207.70000000000005</v>
      </c>
      <c r="H17" s="23">
        <f t="shared" si="2"/>
        <v>2.7000000000000455</v>
      </c>
    </row>
    <row r="18" spans="1:8" ht="15.75">
      <c r="A18" s="6" t="s">
        <v>21</v>
      </c>
      <c r="B18" s="18">
        <v>0</v>
      </c>
      <c r="C18" s="18">
        <v>0</v>
      </c>
      <c r="D18" s="18"/>
      <c r="E18" s="18"/>
      <c r="F18" s="17">
        <f t="shared" si="0"/>
        <v>0</v>
      </c>
      <c r="G18" s="23">
        <f t="shared" si="1"/>
        <v>0</v>
      </c>
      <c r="H18" s="23">
        <f t="shared" si="2"/>
        <v>0</v>
      </c>
    </row>
    <row r="19" spans="1:8" ht="24">
      <c r="A19" s="7" t="s">
        <v>35</v>
      </c>
      <c r="B19" s="18">
        <v>0</v>
      </c>
      <c r="C19" s="18">
        <v>0</v>
      </c>
      <c r="D19" s="18"/>
      <c r="E19" s="18"/>
      <c r="F19" s="17">
        <f t="shared" si="0"/>
        <v>0</v>
      </c>
      <c r="G19" s="23">
        <f t="shared" si="1"/>
        <v>0</v>
      </c>
      <c r="H19" s="23">
        <f t="shared" si="2"/>
        <v>0</v>
      </c>
    </row>
    <row r="20" spans="1:8" ht="15.75">
      <c r="A20" s="3" t="s">
        <v>12</v>
      </c>
      <c r="B20" s="18">
        <v>3844.4</v>
      </c>
      <c r="C20" s="18">
        <v>4644.7</v>
      </c>
      <c r="D20" s="18">
        <v>6494.7</v>
      </c>
      <c r="E20" s="18">
        <v>12129.1</v>
      </c>
      <c r="F20" s="17">
        <f t="shared" si="0"/>
        <v>800.2999999999997</v>
      </c>
      <c r="G20" s="23">
        <f t="shared" si="1"/>
        <v>1850</v>
      </c>
      <c r="H20" s="23">
        <f t="shared" si="2"/>
        <v>5634.400000000001</v>
      </c>
    </row>
    <row r="21" spans="1:8" ht="24">
      <c r="A21" s="3" t="s">
        <v>32</v>
      </c>
      <c r="B21" s="18">
        <v>1244.8</v>
      </c>
      <c r="C21" s="18">
        <v>1528.3</v>
      </c>
      <c r="D21" s="18">
        <v>1687.8</v>
      </c>
      <c r="E21" s="18">
        <v>2027</v>
      </c>
      <c r="F21" s="17">
        <f t="shared" si="0"/>
        <v>283.5</v>
      </c>
      <c r="G21" s="23">
        <f t="shared" si="1"/>
        <v>159.5</v>
      </c>
      <c r="H21" s="23">
        <f t="shared" si="2"/>
        <v>339.20000000000005</v>
      </c>
    </row>
    <row r="22" spans="1:8" ht="24">
      <c r="A22" s="3" t="s">
        <v>16</v>
      </c>
      <c r="B22" s="18">
        <v>984.7</v>
      </c>
      <c r="C22" s="18">
        <v>1151.9</v>
      </c>
      <c r="D22" s="18">
        <v>1267.8</v>
      </c>
      <c r="E22" s="18">
        <v>1536.5</v>
      </c>
      <c r="F22" s="17">
        <f t="shared" si="0"/>
        <v>167.20000000000005</v>
      </c>
      <c r="G22" s="23">
        <f t="shared" si="1"/>
        <v>115.89999999999986</v>
      </c>
      <c r="H22" s="23">
        <f t="shared" si="2"/>
        <v>268.70000000000005</v>
      </c>
    </row>
    <row r="23" spans="1:8" ht="24">
      <c r="A23" s="3" t="s">
        <v>17</v>
      </c>
      <c r="B23" s="18">
        <v>0</v>
      </c>
      <c r="C23" s="18">
        <v>0</v>
      </c>
      <c r="D23" s="18"/>
      <c r="E23" s="18"/>
      <c r="F23" s="17">
        <f t="shared" si="0"/>
        <v>0</v>
      </c>
      <c r="G23" s="23">
        <f t="shared" si="1"/>
        <v>0</v>
      </c>
      <c r="H23" s="23">
        <f t="shared" si="2"/>
        <v>0</v>
      </c>
    </row>
    <row r="24" spans="1:8" ht="24">
      <c r="A24" s="3" t="s">
        <v>30</v>
      </c>
      <c r="B24" s="18">
        <v>749.7</v>
      </c>
      <c r="C24" s="18">
        <v>1266.5</v>
      </c>
      <c r="D24" s="18">
        <v>1447.7</v>
      </c>
      <c r="E24" s="18">
        <v>1509.9</v>
      </c>
      <c r="F24" s="17">
        <f t="shared" si="0"/>
        <v>516.8</v>
      </c>
      <c r="G24" s="23">
        <f t="shared" si="1"/>
        <v>181.20000000000005</v>
      </c>
      <c r="H24" s="23">
        <f t="shared" si="2"/>
        <v>62.200000000000045</v>
      </c>
    </row>
    <row r="25" spans="1:8" ht="24">
      <c r="A25" s="3" t="s">
        <v>19</v>
      </c>
      <c r="B25" s="18">
        <v>1972.1</v>
      </c>
      <c r="C25" s="18">
        <v>2427.8</v>
      </c>
      <c r="D25" s="18">
        <v>2819.4</v>
      </c>
      <c r="E25" s="18">
        <v>3209.1</v>
      </c>
      <c r="F25" s="17">
        <f t="shared" si="0"/>
        <v>455.7000000000003</v>
      </c>
      <c r="G25" s="23">
        <f t="shared" si="1"/>
        <v>391.5999999999999</v>
      </c>
      <c r="H25" s="23">
        <f t="shared" si="2"/>
        <v>389.6999999999998</v>
      </c>
    </row>
    <row r="26" spans="1:8" ht="15.75">
      <c r="A26" s="3" t="s">
        <v>13</v>
      </c>
      <c r="B26" s="18">
        <v>0</v>
      </c>
      <c r="C26" s="18">
        <v>0</v>
      </c>
      <c r="D26" s="18"/>
      <c r="E26" s="18"/>
      <c r="F26" s="17">
        <f t="shared" si="0"/>
        <v>0</v>
      </c>
      <c r="G26" s="23">
        <f t="shared" si="1"/>
        <v>0</v>
      </c>
      <c r="H26" s="23">
        <f t="shared" si="2"/>
        <v>0</v>
      </c>
    </row>
    <row r="27" spans="1:8" ht="15.75">
      <c r="A27" s="3" t="s">
        <v>27</v>
      </c>
      <c r="B27" s="18">
        <v>1542.4</v>
      </c>
      <c r="C27" s="18">
        <v>1722.9</v>
      </c>
      <c r="D27" s="18">
        <v>2251.3</v>
      </c>
      <c r="E27" s="18">
        <v>2363.3</v>
      </c>
      <c r="F27" s="17">
        <f t="shared" si="0"/>
        <v>180.5</v>
      </c>
      <c r="G27" s="23">
        <f t="shared" si="1"/>
        <v>528.4000000000001</v>
      </c>
      <c r="H27" s="23">
        <f t="shared" si="2"/>
        <v>112</v>
      </c>
    </row>
    <row r="28" spans="1:8" ht="15.75">
      <c r="A28" s="3" t="s">
        <v>33</v>
      </c>
      <c r="B28" s="18">
        <v>0</v>
      </c>
      <c r="C28" s="18">
        <v>0</v>
      </c>
      <c r="D28" s="18"/>
      <c r="E28" s="18"/>
      <c r="F28" s="17">
        <f t="shared" si="0"/>
        <v>0</v>
      </c>
      <c r="G28" s="23">
        <f t="shared" si="1"/>
        <v>0</v>
      </c>
      <c r="H28" s="23">
        <f t="shared" si="2"/>
        <v>0</v>
      </c>
    </row>
    <row r="29" spans="2:8" ht="15.75" hidden="1">
      <c r="B29" s="18"/>
      <c r="C29" s="18"/>
      <c r="D29" s="18"/>
      <c r="E29" s="18"/>
      <c r="F29" s="17">
        <f t="shared" si="0"/>
        <v>0</v>
      </c>
      <c r="G29" s="24"/>
      <c r="H29" s="27"/>
    </row>
    <row r="30" spans="1:8" ht="15.75">
      <c r="A30" s="24" t="s">
        <v>43</v>
      </c>
      <c r="B30" s="19">
        <f aca="true" t="shared" si="3" ref="B30:H30">SUM(B3:B29)</f>
        <v>156301.20000000004</v>
      </c>
      <c r="C30" s="19">
        <f t="shared" si="3"/>
        <v>182654.69999999998</v>
      </c>
      <c r="D30" s="19">
        <f t="shared" si="3"/>
        <v>227038.29999999996</v>
      </c>
      <c r="E30" s="19">
        <f t="shared" si="3"/>
        <v>261343.6</v>
      </c>
      <c r="F30" s="19">
        <f t="shared" si="3"/>
        <v>26353.5</v>
      </c>
      <c r="G30" s="22">
        <f t="shared" si="3"/>
        <v>44383.6</v>
      </c>
      <c r="H30" s="22">
        <f t="shared" si="3"/>
        <v>34305.299999999996</v>
      </c>
    </row>
    <row r="34" ht="15.75">
      <c r="E34" s="26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User</cp:lastModifiedBy>
  <cp:lastPrinted>2020-04-07T13:52:43Z</cp:lastPrinted>
  <dcterms:created xsi:type="dcterms:W3CDTF">2008-01-22T08:41:08Z</dcterms:created>
  <dcterms:modified xsi:type="dcterms:W3CDTF">2020-04-07T13:52:48Z</dcterms:modified>
  <cp:category/>
  <cp:version/>
  <cp:contentType/>
  <cp:contentStatus/>
</cp:coreProperties>
</file>