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<sst xmlns="http://schemas.openxmlformats.org/spreadsheetml/2006/main" count="82" uniqueCount="57">
  <si>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</si>
  <si>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</si>
  <si>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</si>
  <si>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</si>
  <si>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</si>
  <si>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</si>
  <si>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</si>
  <si>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</si>
  <si>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</si>
  <si>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</si>
  <si>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</si>
  <si>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</si>
  <si>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</si>
  <si>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</si>
  <si>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</si>
  <si>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</si>
  <si>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</si>
  <si>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</si>
  <si>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</si>
  <si>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</si>
  <si>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</si>
  <si>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</si>
  <si>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</si>
  <si>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</si>
  <si>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</si>
  <si>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</si>
  <si>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</si>
  <si>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</si>
  <si>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</si>
  <si>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</si>
  <si>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</si>
  <si>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</si>
  <si>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</si>
  <si>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</si>
  <si>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</si>
  <si>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</si>
  <si>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</si>
  <si>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</si>
  <si>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</si>
  <si>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</si>
  <si>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</si>
  <si>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</si>
  <si>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</si>
  <si>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</si>
  <si>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</si>
  <si>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</si>
  <si>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>Исполнено за 2019 г.</t>
  </si>
  <si>
    <t>План на 2020 г.</t>
  </si>
  <si>
    <t xml:space="preserve">              о поступлении собственных доходов бюджета   за январь-сентябрь 2020  г.</t>
  </si>
  <si>
    <t>Факт январь -  сентябрь 2020 г.</t>
  </si>
  <si>
    <r>
      <t>%                 исполнения факта за январь- сентябрь 2020</t>
    </r>
    <r>
      <rPr>
        <b/>
        <sz val="8"/>
        <rFont val="Arial Black"/>
        <family val="2"/>
      </rPr>
      <t xml:space="preserve"> </t>
    </r>
    <r>
      <rPr>
        <b/>
        <sz val="8"/>
        <rFont val="Arial Cyr"/>
        <family val="2"/>
      </rPr>
      <t xml:space="preserve">г. к плану январь- сентябрь                     2020 г.  </t>
    </r>
  </si>
  <si>
    <r>
      <t>% исполнения факта января- сентября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годовому плану</t>
    </r>
  </si>
  <si>
    <t xml:space="preserve">Исполнено за январь-сентябрь 2019 г. </t>
  </si>
  <si>
    <r>
      <t>% исполнения факта январь-сентябрь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факту январь- сентябрь  2019 г.</t>
    </r>
  </si>
  <si>
    <t>План на октябрь 2020 г.</t>
  </si>
  <si>
    <t>План январь - сентябрь 2020 г.</t>
  </si>
  <si>
    <t>Факт октябрь 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</si>
</sst>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8"/>
      <name val="Arial Black"/>
      <family val="2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168" fontId="2" fillId="34" borderId="13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 wrapText="1"/>
    </xf>
    <xf numFmtId="168" fontId="8" fillId="34" borderId="12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2" fillId="34" borderId="14" xfId="0" applyNumberFormat="1" applyFont="1" applyFill="1" applyBorder="1" applyAlignment="1">
      <alignment horizontal="center"/>
    </xf>
    <xf numFmtId="168" fontId="8" fillId="34" borderId="15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2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8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52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168" fontId="52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13" fillId="34" borderId="16" xfId="0" applyNumberFormat="1" applyFont="1" applyFill="1" applyBorder="1" applyAlignment="1">
      <alignment horizontal="center" wrapText="1"/>
    </xf>
    <xf numFmtId="4" fontId="13" fillId="34" borderId="16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" fontId="53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/>
    </xf>
    <xf numFmtId="168" fontId="12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168" fontId="2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168" fontId="12" fillId="34" borderId="14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left" wrapText="1"/>
    </xf>
    <xf numFmtId="4" fontId="12" fillId="34" borderId="13" xfId="0" applyNumberFormat="1" applyFont="1" applyFill="1" applyBorder="1" applyAlignment="1">
      <alignment horizontal="center" wrapText="1"/>
    </xf>
    <xf numFmtId="168" fontId="8" fillId="34" borderId="13" xfId="0" applyNumberFormat="1" applyFont="1" applyFill="1" applyBorder="1" applyAlignment="1">
      <alignment horizontal="center"/>
    </xf>
    <xf numFmtId="168" fontId="12" fillId="34" borderId="13" xfId="0" applyNumberFormat="1" applyFont="1" applyFill="1" applyBorder="1" applyAlignment="1">
      <alignment horizontal="center"/>
    </xf>
    <xf numFmtId="4" fontId="13" fillId="34" borderId="19" xfId="0" applyNumberFormat="1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left" wrapText="1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left" vertical="center" wrapText="1"/>
    </xf>
    <xf numFmtId="168" fontId="8" fillId="34" borderId="0" xfId="0" applyNumberFormat="1" applyFont="1" applyFill="1" applyBorder="1" applyAlignment="1">
      <alignment horizontal="left" vertical="center"/>
    </xf>
    <xf numFmtId="16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168" fontId="2" fillId="34" borderId="0" xfId="0" applyNumberFormat="1" applyFont="1" applyFill="1" applyAlignment="1">
      <alignment wrapText="1"/>
    </xf>
    <xf numFmtId="168" fontId="14" fillId="34" borderId="2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68" fontId="2" fillId="34" borderId="21" xfId="0" applyNumberFormat="1" applyFont="1" applyFill="1" applyBorder="1" applyAlignment="1">
      <alignment horizontal="center"/>
    </xf>
    <xf numFmtId="168" fontId="8" fillId="34" borderId="0" xfId="0" applyNumberFormat="1" applyFont="1" applyFill="1" applyBorder="1" applyAlignment="1">
      <alignment horizontal="left" vertical="center"/>
    </xf>
    <xf numFmtId="168" fontId="15" fillId="34" borderId="12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168" fontId="8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11" fillId="34" borderId="2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4" fontId="11" fillId="34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R13" sqref="R13:R17"/>
    </sheetView>
  </sheetViews>
  <sheetFormatPr defaultColWidth="9.00390625" defaultRowHeight="12.75"/>
  <cols>
    <col min="1" max="1" width="7.625" style="57" customWidth="1"/>
    <col min="2" max="2" width="24.375" style="90" customWidth="1"/>
    <col min="3" max="3" width="7.75390625" style="57" customWidth="1"/>
    <col min="4" max="4" width="8.875" style="57" customWidth="1"/>
    <col min="5" max="5" width="9.75390625" style="59" customWidth="1"/>
    <col min="6" max="6" width="8.375" style="35" customWidth="1"/>
    <col min="7" max="7" width="11.00390625" style="35" customWidth="1"/>
    <col min="8" max="8" width="6.75390625" style="35" customWidth="1"/>
    <col min="9" max="9" width="10.00390625" style="35" customWidth="1"/>
    <col min="10" max="10" width="4.875" style="35" customWidth="1"/>
    <col min="11" max="11" width="9.25390625" style="58" customWidth="1"/>
    <col min="12" max="12" width="8.125" style="35" hidden="1" customWidth="1"/>
    <col min="13" max="13" width="6.75390625" style="37" customWidth="1"/>
    <col min="14" max="14" width="8.25390625" style="69" customWidth="1"/>
    <col min="15" max="17" width="10.125" style="8" hidden="1" customWidth="1"/>
  </cols>
  <sheetData>
    <row r="1" spans="1:17" s="31" customFormat="1" ht="12.75">
      <c r="A1" s="34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63"/>
      <c r="O1" s="32"/>
      <c r="P1" s="33"/>
      <c r="Q1" s="32"/>
    </row>
    <row r="2" spans="1:14" s="31" customFormat="1" ht="12.75">
      <c r="A2" s="35"/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4"/>
    </row>
    <row r="3" spans="1:14" s="31" customFormat="1" ht="11.25" customHeight="1" thickBot="1">
      <c r="A3" s="35"/>
      <c r="B3" s="85"/>
      <c r="C3" s="103" t="s">
        <v>1</v>
      </c>
      <c r="D3" s="103"/>
      <c r="E3" s="103"/>
      <c r="F3" s="103"/>
      <c r="G3" s="103"/>
      <c r="H3" s="103"/>
      <c r="I3" s="103"/>
      <c r="J3" s="86"/>
      <c r="K3" s="36"/>
      <c r="L3" s="37"/>
      <c r="M3" s="37"/>
      <c r="N3" s="64"/>
    </row>
    <row r="4" spans="1:17" s="122" customFormat="1" ht="46.5" customHeight="1">
      <c r="A4" s="114" t="s">
        <v>56</v>
      </c>
      <c r="B4" s="115"/>
      <c r="C4" s="112" t="s">
        <v>46</v>
      </c>
      <c r="D4" s="112" t="s">
        <v>47</v>
      </c>
      <c r="E4" s="116" t="s">
        <v>55</v>
      </c>
      <c r="F4" s="112" t="s">
        <v>49</v>
      </c>
      <c r="G4" s="112" t="s">
        <v>29</v>
      </c>
      <c r="H4" s="112" t="s">
        <v>50</v>
      </c>
      <c r="I4" s="112" t="s">
        <v>20</v>
      </c>
      <c r="J4" s="112" t="s">
        <v>51</v>
      </c>
      <c r="K4" s="117" t="s">
        <v>52</v>
      </c>
      <c r="L4" s="112"/>
      <c r="M4" s="112" t="s">
        <v>53</v>
      </c>
      <c r="N4" s="118" t="s">
        <v>54</v>
      </c>
      <c r="O4" s="119" t="s">
        <v>24</v>
      </c>
      <c r="P4" s="120"/>
      <c r="Q4" s="121"/>
    </row>
    <row r="5" spans="1:17" s="122" customFormat="1" ht="135" customHeight="1" thickBot="1">
      <c r="A5" s="123"/>
      <c r="B5" s="113"/>
      <c r="C5" s="124"/>
      <c r="D5" s="124"/>
      <c r="E5" s="125"/>
      <c r="F5" s="113"/>
      <c r="G5" s="124"/>
      <c r="H5" s="124"/>
      <c r="I5" s="124"/>
      <c r="J5" s="124"/>
      <c r="K5" s="126"/>
      <c r="L5" s="127"/>
      <c r="M5" s="124"/>
      <c r="N5" s="128"/>
      <c r="O5" s="119"/>
      <c r="P5" s="120"/>
      <c r="Q5" s="121"/>
    </row>
    <row r="6" spans="1:17" s="15" customFormat="1" ht="16.5" customHeight="1">
      <c r="A6" s="97">
        <v>23486.600000000006</v>
      </c>
      <c r="B6" s="79" t="s">
        <v>2</v>
      </c>
      <c r="C6" s="38">
        <v>285614</v>
      </c>
      <c r="D6" s="80">
        <v>372686.6</v>
      </c>
      <c r="E6" s="80">
        <v>284184.2</v>
      </c>
      <c r="F6" s="81">
        <v>283529.8</v>
      </c>
      <c r="G6" s="38">
        <f>F6-E6</f>
        <v>-654.4000000000233</v>
      </c>
      <c r="H6" s="38">
        <f>F6/E6*100</f>
        <v>99.76972681802859</v>
      </c>
      <c r="I6" s="38">
        <f>F6-D6</f>
        <v>-89156.79999999999</v>
      </c>
      <c r="J6" s="38">
        <f>F6/D6*100</f>
        <v>76.07727243211858</v>
      </c>
      <c r="K6" s="95">
        <v>194397.3</v>
      </c>
      <c r="L6" s="38">
        <f>F6-K6</f>
        <v>89132.5</v>
      </c>
      <c r="M6" s="82">
        <f aca="true" t="shared" si="0" ref="M6:M30">F6/K6*100</f>
        <v>145.85068825544388</v>
      </c>
      <c r="N6" s="83">
        <v>25445.3</v>
      </c>
      <c r="O6" s="28">
        <f>A6*M6/100</f>
        <v>34255.367747803095</v>
      </c>
      <c r="P6" s="13" t="e">
        <f>F6+Лист1!#REF!</f>
        <v>#REF!</v>
      </c>
      <c r="Q6" s="14"/>
    </row>
    <row r="7" spans="1:17" s="15" customFormat="1" ht="16.5" customHeight="1">
      <c r="A7" s="97">
        <v>938.0000000000009</v>
      </c>
      <c r="B7" s="70" t="s">
        <v>28</v>
      </c>
      <c r="C7" s="71">
        <v>10593.8</v>
      </c>
      <c r="D7" s="39">
        <v>12164.5</v>
      </c>
      <c r="E7" s="39">
        <v>9097.9</v>
      </c>
      <c r="F7" s="40">
        <v>7350.8</v>
      </c>
      <c r="G7" s="71">
        <f aca="true" t="shared" si="1" ref="G7:G30">F7-E7</f>
        <v>-1747.0999999999995</v>
      </c>
      <c r="H7" s="38">
        <f aca="true" t="shared" si="2" ref="H7:H20">F7/E7*100</f>
        <v>80.79666736279802</v>
      </c>
      <c r="I7" s="71">
        <f aca="true" t="shared" si="3" ref="I7:I31">F7-D7</f>
        <v>-4813.7</v>
      </c>
      <c r="J7" s="71">
        <f aca="true" t="shared" si="4" ref="J7:J30">F7/D7*100</f>
        <v>60.42829544987464</v>
      </c>
      <c r="K7" s="71">
        <v>7857.7</v>
      </c>
      <c r="L7" s="71"/>
      <c r="M7" s="82">
        <f t="shared" si="0"/>
        <v>93.54900288888606</v>
      </c>
      <c r="N7" s="65">
        <v>1058.3</v>
      </c>
      <c r="O7" s="28"/>
      <c r="P7" s="13" t="e">
        <f>F7+Лист1!#REF!</f>
        <v>#REF!</v>
      </c>
      <c r="Q7" s="14"/>
    </row>
    <row r="8" spans="1:17" s="15" customFormat="1" ht="33" customHeight="1">
      <c r="A8" s="97">
        <v>0</v>
      </c>
      <c r="B8" s="73" t="s">
        <v>25</v>
      </c>
      <c r="C8" s="71">
        <v>0</v>
      </c>
      <c r="D8" s="41">
        <v>0</v>
      </c>
      <c r="E8" s="41">
        <v>0</v>
      </c>
      <c r="F8" s="40">
        <v>0</v>
      </c>
      <c r="G8" s="71">
        <f t="shared" si="1"/>
        <v>0</v>
      </c>
      <c r="H8" s="38"/>
      <c r="I8" s="71">
        <f t="shared" si="3"/>
        <v>0</v>
      </c>
      <c r="J8" s="71">
        <v>0</v>
      </c>
      <c r="K8" s="71">
        <v>0</v>
      </c>
      <c r="L8" s="71">
        <f aca="true" t="shared" si="5" ref="L8:L32">F8-K8</f>
        <v>0</v>
      </c>
      <c r="M8" s="82">
        <v>0</v>
      </c>
      <c r="N8" s="66">
        <v>0</v>
      </c>
      <c r="O8" s="28">
        <f>A8*M8/100</f>
        <v>0</v>
      </c>
      <c r="P8" s="13" t="e">
        <f>F8+Лист1!#REF!</f>
        <v>#REF!</v>
      </c>
      <c r="Q8" s="14"/>
    </row>
    <row r="9" spans="1:17" ht="33.75" customHeight="1">
      <c r="A9" s="97">
        <v>21.200000000000045</v>
      </c>
      <c r="B9" s="73" t="s">
        <v>31</v>
      </c>
      <c r="C9" s="71">
        <v>1218.2</v>
      </c>
      <c r="D9" s="41">
        <v>1337.2</v>
      </c>
      <c r="E9" s="41">
        <v>937.9000000000001</v>
      </c>
      <c r="F9" s="40">
        <v>573.6</v>
      </c>
      <c r="G9" s="71">
        <f t="shared" si="1"/>
        <v>-364.30000000000007</v>
      </c>
      <c r="H9" s="38">
        <f t="shared" si="2"/>
        <v>61.157905960123685</v>
      </c>
      <c r="I9" s="71">
        <f t="shared" si="3"/>
        <v>-763.6</v>
      </c>
      <c r="J9" s="71">
        <f t="shared" si="4"/>
        <v>42.895602752019144</v>
      </c>
      <c r="K9" s="71">
        <v>766.9</v>
      </c>
      <c r="L9" s="71"/>
      <c r="M9" s="82">
        <f t="shared" si="0"/>
        <v>74.79462772199766</v>
      </c>
      <c r="N9" s="66">
        <v>25.9</v>
      </c>
      <c r="O9" s="29">
        <v>0</v>
      </c>
      <c r="P9" s="10" t="e">
        <f>F9+Лист1!#REF!</f>
        <v>#REF!</v>
      </c>
      <c r="Q9" s="11"/>
    </row>
    <row r="10" spans="1:17" ht="24" customHeight="1">
      <c r="A10" s="97">
        <v>8518.900000000001</v>
      </c>
      <c r="B10" s="70" t="s">
        <v>3</v>
      </c>
      <c r="C10" s="71">
        <v>37969.3</v>
      </c>
      <c r="D10" s="41">
        <v>32453.3</v>
      </c>
      <c r="E10" s="41">
        <v>24150.9</v>
      </c>
      <c r="F10" s="40">
        <v>20055.3</v>
      </c>
      <c r="G10" s="71">
        <f t="shared" si="1"/>
        <v>-4095.600000000002</v>
      </c>
      <c r="H10" s="38">
        <f t="shared" si="2"/>
        <v>83.04162577792131</v>
      </c>
      <c r="I10" s="71">
        <f t="shared" si="3"/>
        <v>-12398</v>
      </c>
      <c r="J10" s="71">
        <f t="shared" si="4"/>
        <v>61.79741351418808</v>
      </c>
      <c r="K10" s="71">
        <v>27554.6</v>
      </c>
      <c r="L10" s="71">
        <f t="shared" si="5"/>
        <v>-7499.299999999999</v>
      </c>
      <c r="M10" s="72">
        <f t="shared" si="0"/>
        <v>72.78385460140957</v>
      </c>
      <c r="N10" s="66">
        <v>7465.5</v>
      </c>
      <c r="O10" s="30">
        <f>A10*M10/100</f>
        <v>6200.383789639481</v>
      </c>
      <c r="P10" s="10" t="e">
        <f>F10+Лист1!#REF!</f>
        <v>#REF!</v>
      </c>
      <c r="Q10" s="11"/>
    </row>
    <row r="11" spans="1:17" ht="16.5" customHeight="1">
      <c r="A11" s="97">
        <v>6.599999999999994</v>
      </c>
      <c r="B11" s="70" t="s">
        <v>4</v>
      </c>
      <c r="C11" s="71">
        <v>263.6</v>
      </c>
      <c r="D11" s="41">
        <v>255</v>
      </c>
      <c r="E11" s="41">
        <v>245.8</v>
      </c>
      <c r="F11" s="40">
        <v>395.3</v>
      </c>
      <c r="G11" s="71">
        <f t="shared" si="1"/>
        <v>149.5</v>
      </c>
      <c r="H11" s="38">
        <f t="shared" si="2"/>
        <v>160.82180634662328</v>
      </c>
      <c r="I11" s="71">
        <f t="shared" si="3"/>
        <v>140.3</v>
      </c>
      <c r="J11" s="71">
        <f t="shared" si="4"/>
        <v>155.01960784313727</v>
      </c>
      <c r="K11" s="71">
        <v>243.9</v>
      </c>
      <c r="L11" s="71">
        <f t="shared" si="5"/>
        <v>151.4</v>
      </c>
      <c r="M11" s="72">
        <f t="shared" si="0"/>
        <v>162.07462074620747</v>
      </c>
      <c r="N11" s="66">
        <v>7.2</v>
      </c>
      <c r="O11" s="30">
        <v>2.5</v>
      </c>
      <c r="P11" s="10" t="e">
        <f>F11+Лист1!#REF!</f>
        <v>#REF!</v>
      </c>
      <c r="Q11" s="11"/>
    </row>
    <row r="12" spans="1:17" ht="23.25" customHeight="1">
      <c r="A12" s="97">
        <v>4674.2</v>
      </c>
      <c r="B12" s="70" t="s">
        <v>18</v>
      </c>
      <c r="C12" s="71">
        <v>32282.5</v>
      </c>
      <c r="D12" s="41">
        <v>25057.3</v>
      </c>
      <c r="E12" s="41">
        <v>4020.1</v>
      </c>
      <c r="F12" s="40">
        <v>4230.3</v>
      </c>
      <c r="G12" s="71">
        <f t="shared" si="1"/>
        <v>210.20000000000027</v>
      </c>
      <c r="H12" s="38">
        <f t="shared" si="2"/>
        <v>105.22872565359071</v>
      </c>
      <c r="I12" s="71">
        <f t="shared" si="3"/>
        <v>-20827</v>
      </c>
      <c r="J12" s="71">
        <f t="shared" si="4"/>
        <v>16.88250529785731</v>
      </c>
      <c r="K12" s="71">
        <v>5850.3</v>
      </c>
      <c r="L12" s="71">
        <f t="shared" si="5"/>
        <v>-1620</v>
      </c>
      <c r="M12" s="72">
        <f t="shared" si="0"/>
        <v>72.30911235321265</v>
      </c>
      <c r="N12" s="66">
        <v>3931</v>
      </c>
      <c r="O12" s="30">
        <v>0</v>
      </c>
      <c r="P12" s="10" t="e">
        <f>F12+Лист1!#REF!</f>
        <v>#REF!</v>
      </c>
      <c r="Q12" s="11"/>
    </row>
    <row r="13" spans="1:17" ht="34.5" customHeight="1">
      <c r="A13" s="97">
        <v>0</v>
      </c>
      <c r="B13" s="70" t="s">
        <v>15</v>
      </c>
      <c r="C13" s="71">
        <v>0</v>
      </c>
      <c r="D13" s="41">
        <v>0</v>
      </c>
      <c r="E13" s="41">
        <v>0</v>
      </c>
      <c r="F13" s="40">
        <v>0</v>
      </c>
      <c r="G13" s="71">
        <f t="shared" si="1"/>
        <v>0</v>
      </c>
      <c r="H13" s="38"/>
      <c r="I13" s="71">
        <f t="shared" si="3"/>
        <v>0</v>
      </c>
      <c r="J13" s="71">
        <v>0</v>
      </c>
      <c r="K13" s="71">
        <v>0</v>
      </c>
      <c r="L13" s="71">
        <f t="shared" si="5"/>
        <v>0</v>
      </c>
      <c r="M13" s="72">
        <v>0</v>
      </c>
      <c r="N13" s="66">
        <v>0</v>
      </c>
      <c r="O13" s="30">
        <v>1</v>
      </c>
      <c r="P13" s="10" t="e">
        <f>F13+Лист1!#REF!</f>
        <v>#REF!</v>
      </c>
      <c r="Q13" s="11"/>
    </row>
    <row r="14" spans="1:17" ht="16.5" customHeight="1">
      <c r="A14" s="97">
        <v>10413.100000000002</v>
      </c>
      <c r="B14" s="70" t="s">
        <v>5</v>
      </c>
      <c r="C14" s="71">
        <v>49582.8</v>
      </c>
      <c r="D14" s="41">
        <v>49720.5</v>
      </c>
      <c r="E14" s="41">
        <v>34538.6</v>
      </c>
      <c r="F14" s="40">
        <v>32186.8</v>
      </c>
      <c r="G14" s="71">
        <f t="shared" si="1"/>
        <v>-2351.7999999999993</v>
      </c>
      <c r="H14" s="38">
        <f t="shared" si="2"/>
        <v>93.190806807456</v>
      </c>
      <c r="I14" s="71">
        <f t="shared" si="3"/>
        <v>-17533.7</v>
      </c>
      <c r="J14" s="71">
        <f t="shared" si="4"/>
        <v>64.73547128448024</v>
      </c>
      <c r="K14" s="71">
        <v>31202.3</v>
      </c>
      <c r="L14" s="71">
        <f t="shared" si="5"/>
        <v>984.5</v>
      </c>
      <c r="M14" s="72">
        <f t="shared" si="0"/>
        <v>103.15521612188844</v>
      </c>
      <c r="N14" s="66">
        <v>9034.1</v>
      </c>
      <c r="O14" s="30">
        <f>A14*M14/100</f>
        <v>10741.655809988368</v>
      </c>
      <c r="P14" s="10" t="e">
        <f>F14+Лист1!#REF!</f>
        <v>#REF!</v>
      </c>
      <c r="Q14" s="11"/>
    </row>
    <row r="15" spans="1:17" s="15" customFormat="1" ht="16.5" customHeight="1">
      <c r="A15" s="97">
        <v>720.9000000000005</v>
      </c>
      <c r="B15" s="70" t="s">
        <v>6</v>
      </c>
      <c r="C15" s="71">
        <v>7134.9</v>
      </c>
      <c r="D15" s="41">
        <v>6561.9</v>
      </c>
      <c r="E15" s="41">
        <v>4735.7</v>
      </c>
      <c r="F15" s="40">
        <v>5027.3</v>
      </c>
      <c r="G15" s="71">
        <f t="shared" si="1"/>
        <v>291.60000000000036</v>
      </c>
      <c r="H15" s="38">
        <f t="shared" si="2"/>
        <v>106.15748463796271</v>
      </c>
      <c r="I15" s="71">
        <f t="shared" si="3"/>
        <v>-1534.5999999999995</v>
      </c>
      <c r="J15" s="71">
        <f t="shared" si="4"/>
        <v>76.61348085158262</v>
      </c>
      <c r="K15" s="71">
        <v>5176.9</v>
      </c>
      <c r="L15" s="71">
        <f t="shared" si="5"/>
        <v>-149.59999999999945</v>
      </c>
      <c r="M15" s="72">
        <f t="shared" si="0"/>
        <v>97.11023971875062</v>
      </c>
      <c r="N15" s="66">
        <v>685.7</v>
      </c>
      <c r="O15" s="28">
        <f>A15*M15/100</f>
        <v>700.0677181324738</v>
      </c>
      <c r="P15" s="13" t="e">
        <f>F15+Лист1!#REF!</f>
        <v>#REF!</v>
      </c>
      <c r="Q15" s="14"/>
    </row>
    <row r="16" spans="1:18" ht="34.5" customHeight="1">
      <c r="A16" s="97">
        <v>0</v>
      </c>
      <c r="B16" s="70" t="s">
        <v>7</v>
      </c>
      <c r="C16" s="71">
        <v>0</v>
      </c>
      <c r="D16" s="41">
        <v>0</v>
      </c>
      <c r="E16" s="41">
        <v>0</v>
      </c>
      <c r="F16" s="40">
        <v>0</v>
      </c>
      <c r="G16" s="71">
        <f t="shared" si="1"/>
        <v>0</v>
      </c>
      <c r="H16" s="38"/>
      <c r="I16" s="71">
        <f t="shared" si="3"/>
        <v>0</v>
      </c>
      <c r="J16" s="71">
        <v>0</v>
      </c>
      <c r="K16" s="71">
        <v>0</v>
      </c>
      <c r="L16" s="71">
        <f t="shared" si="5"/>
        <v>0</v>
      </c>
      <c r="M16" s="72">
        <v>0</v>
      </c>
      <c r="N16" s="66">
        <v>0</v>
      </c>
      <c r="O16" s="30"/>
      <c r="P16" s="10" t="e">
        <f>F16+Лист1!#REF!</f>
        <v>#REF!</v>
      </c>
      <c r="Q16" s="11"/>
      <c r="R16" s="129"/>
    </row>
    <row r="17" spans="1:17" ht="16.5" customHeight="1">
      <c r="A17" s="97">
        <v>389.9000000000001</v>
      </c>
      <c r="B17" s="70" t="s">
        <v>8</v>
      </c>
      <c r="C17" s="71">
        <v>5116.7</v>
      </c>
      <c r="D17" s="41">
        <v>5144.9</v>
      </c>
      <c r="E17" s="41">
        <v>3796.1999999999994</v>
      </c>
      <c r="F17" s="40">
        <v>1990.6</v>
      </c>
      <c r="G17" s="71">
        <f t="shared" si="1"/>
        <v>-1805.5999999999995</v>
      </c>
      <c r="H17" s="38">
        <f t="shared" si="2"/>
        <v>52.436647173489284</v>
      </c>
      <c r="I17" s="71">
        <f t="shared" si="3"/>
        <v>-3154.2999999999997</v>
      </c>
      <c r="J17" s="71">
        <f t="shared" si="4"/>
        <v>38.69074228847985</v>
      </c>
      <c r="K17" s="71">
        <v>3781.6</v>
      </c>
      <c r="L17" s="71">
        <f t="shared" si="5"/>
        <v>-1791</v>
      </c>
      <c r="M17" s="72">
        <f t="shared" si="0"/>
        <v>52.63909456314787</v>
      </c>
      <c r="N17" s="66">
        <v>430.7</v>
      </c>
      <c r="O17" s="30">
        <v>225</v>
      </c>
      <c r="P17" s="10" t="e">
        <f>F17+Лист1!#REF!</f>
        <v>#REF!</v>
      </c>
      <c r="Q17" s="11"/>
    </row>
    <row r="18" spans="1:17" ht="16.5" customHeight="1">
      <c r="A18" s="97">
        <v>1070.6000000000004</v>
      </c>
      <c r="B18" s="70" t="s">
        <v>9</v>
      </c>
      <c r="C18" s="71">
        <v>11512.1</v>
      </c>
      <c r="D18" s="41">
        <v>12769.6</v>
      </c>
      <c r="E18" s="41">
        <v>8300</v>
      </c>
      <c r="F18" s="40">
        <v>10490.6</v>
      </c>
      <c r="G18" s="71">
        <f t="shared" si="1"/>
        <v>2190.6000000000004</v>
      </c>
      <c r="H18" s="38">
        <f t="shared" si="2"/>
        <v>126.39277108433735</v>
      </c>
      <c r="I18" s="71">
        <f t="shared" si="3"/>
        <v>-2279</v>
      </c>
      <c r="J18" s="71">
        <f t="shared" si="4"/>
        <v>82.15292569853402</v>
      </c>
      <c r="K18" s="71">
        <v>9318.9</v>
      </c>
      <c r="L18" s="71">
        <f t="shared" si="5"/>
        <v>1171.7000000000007</v>
      </c>
      <c r="M18" s="72">
        <f t="shared" si="0"/>
        <v>112.57337239373746</v>
      </c>
      <c r="N18" s="66">
        <v>2400</v>
      </c>
      <c r="O18" s="30">
        <v>1500</v>
      </c>
      <c r="P18" s="10" t="e">
        <f>F18+Лист1!#REF!</f>
        <v>#REF!</v>
      </c>
      <c r="Q18" s="11"/>
    </row>
    <row r="19" spans="1:17" ht="26.25" customHeight="1">
      <c r="A19" s="97">
        <v>0</v>
      </c>
      <c r="B19" s="70" t="s">
        <v>10</v>
      </c>
      <c r="C19" s="41">
        <v>0</v>
      </c>
      <c r="D19" s="41">
        <v>0</v>
      </c>
      <c r="E19" s="41">
        <v>0</v>
      </c>
      <c r="F19" s="40">
        <v>0</v>
      </c>
      <c r="G19" s="71">
        <f t="shared" si="1"/>
        <v>0</v>
      </c>
      <c r="H19" s="38"/>
      <c r="I19" s="71">
        <f t="shared" si="3"/>
        <v>0</v>
      </c>
      <c r="J19" s="71">
        <v>0</v>
      </c>
      <c r="K19" s="71">
        <v>0</v>
      </c>
      <c r="L19" s="71">
        <f t="shared" si="5"/>
        <v>0</v>
      </c>
      <c r="M19" s="72">
        <v>0</v>
      </c>
      <c r="N19" s="66">
        <v>0</v>
      </c>
      <c r="O19" s="30"/>
      <c r="P19" s="10" t="e">
        <f>F19+Лист1!#REF!</f>
        <v>#REF!</v>
      </c>
      <c r="Q19" s="11"/>
    </row>
    <row r="20" spans="1:17" s="15" customFormat="1" ht="24" customHeight="1">
      <c r="A20" s="97">
        <v>0</v>
      </c>
      <c r="B20" s="70" t="s">
        <v>11</v>
      </c>
      <c r="C20" s="71">
        <v>1136</v>
      </c>
      <c r="D20" s="41">
        <v>1417.4</v>
      </c>
      <c r="E20" s="41">
        <v>1288.8999999999999</v>
      </c>
      <c r="F20" s="40">
        <v>503.9</v>
      </c>
      <c r="G20" s="71">
        <f t="shared" si="1"/>
        <v>-784.9999999999999</v>
      </c>
      <c r="H20" s="38">
        <f t="shared" si="2"/>
        <v>39.09535262627046</v>
      </c>
      <c r="I20" s="71">
        <f t="shared" si="3"/>
        <v>-913.5000000000001</v>
      </c>
      <c r="J20" s="71">
        <f t="shared" si="4"/>
        <v>35.55100888951601</v>
      </c>
      <c r="K20" s="71">
        <v>1028.6</v>
      </c>
      <c r="L20" s="71">
        <f t="shared" si="5"/>
        <v>-524.6999999999999</v>
      </c>
      <c r="M20" s="72">
        <f t="shared" si="0"/>
        <v>48.988916974528486</v>
      </c>
      <c r="N20" s="66">
        <v>0</v>
      </c>
      <c r="O20" s="28">
        <v>121</v>
      </c>
      <c r="P20" s="13" t="e">
        <f>F20+Лист1!#REF!</f>
        <v>#REF!</v>
      </c>
      <c r="Q20" s="14"/>
    </row>
    <row r="21" spans="1:17" s="15" customFormat="1" ht="16.5" customHeight="1">
      <c r="A21" s="97">
        <v>0</v>
      </c>
      <c r="B21" s="84" t="s">
        <v>21</v>
      </c>
      <c r="C21" s="71">
        <v>0</v>
      </c>
      <c r="D21" s="41">
        <v>0</v>
      </c>
      <c r="E21" s="41">
        <v>0</v>
      </c>
      <c r="F21" s="40">
        <v>0</v>
      </c>
      <c r="G21" s="71">
        <f t="shared" si="1"/>
        <v>0</v>
      </c>
      <c r="H21" s="71"/>
      <c r="I21" s="71">
        <f t="shared" si="3"/>
        <v>0</v>
      </c>
      <c r="J21" s="71">
        <v>0</v>
      </c>
      <c r="K21" s="71">
        <v>0</v>
      </c>
      <c r="L21" s="71">
        <f t="shared" si="5"/>
        <v>0</v>
      </c>
      <c r="M21" s="72">
        <v>0</v>
      </c>
      <c r="N21" s="66">
        <v>0</v>
      </c>
      <c r="O21" s="28"/>
      <c r="P21" s="13" t="e">
        <f>F21+Лист1!#REF!</f>
        <v>#REF!</v>
      </c>
      <c r="Q21" s="14"/>
    </row>
    <row r="22" spans="1:17" ht="24" customHeight="1">
      <c r="A22" s="97">
        <v>0</v>
      </c>
      <c r="B22" s="84" t="s">
        <v>35</v>
      </c>
      <c r="C22" s="71">
        <v>0</v>
      </c>
      <c r="D22" s="41">
        <v>0</v>
      </c>
      <c r="E22" s="41">
        <v>0</v>
      </c>
      <c r="F22" s="40">
        <v>0</v>
      </c>
      <c r="G22" s="71">
        <f t="shared" si="1"/>
        <v>0</v>
      </c>
      <c r="H22" s="71"/>
      <c r="I22" s="71">
        <f t="shared" si="3"/>
        <v>0</v>
      </c>
      <c r="J22" s="71">
        <v>0</v>
      </c>
      <c r="K22" s="71">
        <v>0</v>
      </c>
      <c r="L22" s="71">
        <f>F22-K23</f>
        <v>-7128.3</v>
      </c>
      <c r="M22" s="72">
        <v>0</v>
      </c>
      <c r="N22" s="66">
        <v>0</v>
      </c>
      <c r="O22" s="30"/>
      <c r="P22" s="10" t="e">
        <f>F22+Лист1!#REF!</f>
        <v>#REF!</v>
      </c>
      <c r="Q22" s="11"/>
    </row>
    <row r="23" spans="1:17" ht="24.75" customHeight="1">
      <c r="A23" s="97">
        <v>388.59999999999945</v>
      </c>
      <c r="B23" s="70" t="s">
        <v>12</v>
      </c>
      <c r="C23" s="71">
        <v>10258.2</v>
      </c>
      <c r="D23" s="41">
        <v>5595.5</v>
      </c>
      <c r="E23" s="41">
        <v>5595.6</v>
      </c>
      <c r="F23" s="40">
        <v>5072.4</v>
      </c>
      <c r="G23" s="71">
        <f t="shared" si="1"/>
        <v>-523.2000000000007</v>
      </c>
      <c r="H23" s="71">
        <f aca="true" t="shared" si="6" ref="H23:H30">F23/E23*100</f>
        <v>90.64979626849666</v>
      </c>
      <c r="I23" s="71">
        <f t="shared" si="3"/>
        <v>-523.1000000000004</v>
      </c>
      <c r="J23" s="71">
        <f t="shared" si="4"/>
        <v>90.65141631668304</v>
      </c>
      <c r="K23" s="71">
        <v>7128.3</v>
      </c>
      <c r="L23" s="71">
        <f>F23-K25</f>
        <v>3435.7</v>
      </c>
      <c r="M23" s="72">
        <f t="shared" si="0"/>
        <v>71.15862127014856</v>
      </c>
      <c r="N23" s="66">
        <v>0</v>
      </c>
      <c r="O23" s="30">
        <v>724.8</v>
      </c>
      <c r="P23" s="10" t="e">
        <f>F23+Лист1!#REF!</f>
        <v>#REF!</v>
      </c>
      <c r="Q23" s="11"/>
    </row>
    <row r="24" spans="1:17" ht="32.25" customHeight="1">
      <c r="A24" s="97">
        <v>28.59999999999991</v>
      </c>
      <c r="B24" s="70" t="s">
        <v>32</v>
      </c>
      <c r="C24" s="71">
        <v>2513.1</v>
      </c>
      <c r="D24" s="41">
        <v>2899.7</v>
      </c>
      <c r="E24" s="41">
        <v>2174.6</v>
      </c>
      <c r="F24" s="40">
        <v>2374.8</v>
      </c>
      <c r="G24" s="71">
        <f t="shared" si="1"/>
        <v>200.20000000000027</v>
      </c>
      <c r="H24" s="71">
        <f t="shared" si="6"/>
        <v>109.20629081210338</v>
      </c>
      <c r="I24" s="71">
        <f t="shared" si="3"/>
        <v>-524.8999999999996</v>
      </c>
      <c r="J24" s="71">
        <f t="shared" si="4"/>
        <v>81.89812739248889</v>
      </c>
      <c r="K24" s="71">
        <v>2044.5</v>
      </c>
      <c r="L24" s="71">
        <f>F24-K26</f>
        <v>2372.2000000000003</v>
      </c>
      <c r="M24" s="72">
        <f t="shared" si="0"/>
        <v>116.15553925165078</v>
      </c>
      <c r="N24" s="66">
        <v>241.6</v>
      </c>
      <c r="O24" s="30"/>
      <c r="P24" s="10" t="e">
        <f>F24+Лист1!#REF!</f>
        <v>#REF!</v>
      </c>
      <c r="Q24" s="11"/>
    </row>
    <row r="25" spans="1:17" ht="24.75" customHeight="1">
      <c r="A25" s="97">
        <v>50.200000000000045</v>
      </c>
      <c r="B25" s="70" t="s">
        <v>16</v>
      </c>
      <c r="C25" s="71">
        <v>2133.2</v>
      </c>
      <c r="D25" s="41">
        <v>2303.8</v>
      </c>
      <c r="E25" s="41">
        <v>1550</v>
      </c>
      <c r="F25" s="40">
        <v>1605.5</v>
      </c>
      <c r="G25" s="71">
        <f t="shared" si="1"/>
        <v>55.5</v>
      </c>
      <c r="H25" s="71">
        <f t="shared" si="6"/>
        <v>103.58064516129033</v>
      </c>
      <c r="I25" s="71">
        <f t="shared" si="3"/>
        <v>-698.3000000000002</v>
      </c>
      <c r="J25" s="71">
        <f t="shared" si="4"/>
        <v>69.6892091327372</v>
      </c>
      <c r="K25" s="71">
        <v>1636.7</v>
      </c>
      <c r="L25" s="71">
        <f>F25-K27</f>
        <v>-62.59999999999991</v>
      </c>
      <c r="M25" s="72">
        <f t="shared" si="0"/>
        <v>98.09372517871327</v>
      </c>
      <c r="N25" s="66">
        <v>250</v>
      </c>
      <c r="O25" s="30">
        <v>100</v>
      </c>
      <c r="P25" s="10" t="e">
        <f>F25+Лист1!#REF!</f>
        <v>#REF!</v>
      </c>
      <c r="Q25" s="11"/>
    </row>
    <row r="26" spans="1:17" ht="36" customHeight="1">
      <c r="A26" s="97">
        <v>0</v>
      </c>
      <c r="B26" s="70" t="s">
        <v>17</v>
      </c>
      <c r="C26" s="71">
        <v>2.6</v>
      </c>
      <c r="D26" s="41">
        <v>2.6</v>
      </c>
      <c r="E26" s="41">
        <v>2.6</v>
      </c>
      <c r="F26" s="40">
        <v>0</v>
      </c>
      <c r="G26" s="71">
        <f t="shared" si="1"/>
        <v>-2.6</v>
      </c>
      <c r="H26" s="71"/>
      <c r="I26" s="71">
        <f t="shared" si="3"/>
        <v>-2.6</v>
      </c>
      <c r="J26" s="71">
        <f t="shared" si="4"/>
        <v>0</v>
      </c>
      <c r="K26" s="71">
        <v>2.6</v>
      </c>
      <c r="L26" s="71">
        <f t="shared" si="5"/>
        <v>-2.6</v>
      </c>
      <c r="M26" s="72">
        <f t="shared" si="0"/>
        <v>0</v>
      </c>
      <c r="N26" s="66">
        <v>0</v>
      </c>
      <c r="O26" s="30"/>
      <c r="P26" s="10" t="e">
        <f>F26+Лист1!#REF!</f>
        <v>#REF!</v>
      </c>
      <c r="Q26" s="11"/>
    </row>
    <row r="27" spans="1:17" ht="33.75" customHeight="1">
      <c r="A27" s="97">
        <v>135.4000000000001</v>
      </c>
      <c r="B27" s="70" t="s">
        <v>30</v>
      </c>
      <c r="C27" s="71">
        <v>2786.9</v>
      </c>
      <c r="D27" s="41">
        <v>2689.3</v>
      </c>
      <c r="E27" s="41">
        <v>1667.5</v>
      </c>
      <c r="F27" s="40">
        <v>1654.6</v>
      </c>
      <c r="G27" s="71">
        <f t="shared" si="1"/>
        <v>-12.900000000000091</v>
      </c>
      <c r="H27" s="71">
        <f t="shared" si="6"/>
        <v>99.22638680659671</v>
      </c>
      <c r="I27" s="71">
        <f t="shared" si="3"/>
        <v>-1034.7000000000003</v>
      </c>
      <c r="J27" s="71">
        <f t="shared" si="4"/>
        <v>61.52530398244895</v>
      </c>
      <c r="K27" s="71">
        <v>1668.1</v>
      </c>
      <c r="L27" s="71">
        <f t="shared" si="5"/>
        <v>-13.5</v>
      </c>
      <c r="M27" s="72">
        <f t="shared" si="0"/>
        <v>99.19069600143877</v>
      </c>
      <c r="N27" s="66">
        <v>175.3</v>
      </c>
      <c r="O27" s="30"/>
      <c r="P27" s="10" t="e">
        <f>F27+Лист1!#REF!</f>
        <v>#REF!</v>
      </c>
      <c r="Q27" s="11"/>
    </row>
    <row r="28" spans="1:17" ht="26.25" customHeight="1">
      <c r="A28" s="97">
        <v>448.5</v>
      </c>
      <c r="B28" s="70" t="s">
        <v>19</v>
      </c>
      <c r="C28" s="71">
        <v>5197.8</v>
      </c>
      <c r="D28" s="41">
        <v>5235.9</v>
      </c>
      <c r="E28" s="41">
        <v>3922.1000000000004</v>
      </c>
      <c r="F28" s="40">
        <v>1623</v>
      </c>
      <c r="G28" s="71">
        <f t="shared" si="1"/>
        <v>-2299.1000000000004</v>
      </c>
      <c r="H28" s="71">
        <f t="shared" si="6"/>
        <v>41.38089288901354</v>
      </c>
      <c r="I28" s="71">
        <f t="shared" si="3"/>
        <v>-3612.8999999999996</v>
      </c>
      <c r="J28" s="71">
        <f t="shared" si="4"/>
        <v>30.997536240187934</v>
      </c>
      <c r="K28" s="71">
        <v>3720.8</v>
      </c>
      <c r="L28" s="71">
        <f t="shared" si="5"/>
        <v>-2097.8</v>
      </c>
      <c r="M28" s="72">
        <f t="shared" si="0"/>
        <v>43.61965168780907</v>
      </c>
      <c r="N28" s="66">
        <v>437.9</v>
      </c>
      <c r="O28" s="30">
        <v>300.2</v>
      </c>
      <c r="P28" s="10" t="e">
        <f>F28+Лист1!#REF!</f>
        <v>#REF!</v>
      </c>
      <c r="Q28" s="11"/>
    </row>
    <row r="29" spans="1:17" ht="16.5" customHeight="1">
      <c r="A29" s="97">
        <v>0</v>
      </c>
      <c r="B29" s="70" t="s">
        <v>13</v>
      </c>
      <c r="C29" s="71">
        <v>0</v>
      </c>
      <c r="D29" s="41"/>
      <c r="E29" s="41">
        <v>0</v>
      </c>
      <c r="F29" s="40">
        <v>0</v>
      </c>
      <c r="G29" s="71">
        <f t="shared" si="1"/>
        <v>0</v>
      </c>
      <c r="H29" s="71"/>
      <c r="I29" s="71">
        <f t="shared" si="3"/>
        <v>0</v>
      </c>
      <c r="J29" s="71">
        <v>0</v>
      </c>
      <c r="K29" s="71">
        <v>0</v>
      </c>
      <c r="L29" s="71">
        <f t="shared" si="5"/>
        <v>0</v>
      </c>
      <c r="M29" s="72">
        <v>0</v>
      </c>
      <c r="N29" s="66">
        <v>0</v>
      </c>
      <c r="O29" s="30"/>
      <c r="P29" s="10" t="e">
        <f>F29+Лист1!#REF!</f>
        <v>#REF!</v>
      </c>
      <c r="Q29" s="11"/>
    </row>
    <row r="30" spans="1:17" ht="26.25" customHeight="1">
      <c r="A30" s="97">
        <v>280.4000000000001</v>
      </c>
      <c r="B30" s="70" t="s">
        <v>27</v>
      </c>
      <c r="C30" s="71">
        <v>2368.6</v>
      </c>
      <c r="D30" s="41">
        <v>1820.3</v>
      </c>
      <c r="E30" s="41">
        <v>1167.4</v>
      </c>
      <c r="F30" s="40">
        <v>1556</v>
      </c>
      <c r="G30" s="71">
        <f t="shared" si="1"/>
        <v>388.5999999999999</v>
      </c>
      <c r="H30" s="71">
        <f t="shared" si="6"/>
        <v>133.28764776426246</v>
      </c>
      <c r="I30" s="71">
        <f t="shared" si="3"/>
        <v>-264.29999999999995</v>
      </c>
      <c r="J30" s="71">
        <f t="shared" si="4"/>
        <v>85.48041531615668</v>
      </c>
      <c r="K30" s="71">
        <v>1480.3</v>
      </c>
      <c r="L30" s="71">
        <f t="shared" si="5"/>
        <v>75.70000000000005</v>
      </c>
      <c r="M30" s="72">
        <f t="shared" si="0"/>
        <v>105.11382827805176</v>
      </c>
      <c r="N30" s="66">
        <v>221.2</v>
      </c>
      <c r="O30" s="30"/>
      <c r="P30" s="10" t="e">
        <f>F30+Лист1!#REF!</f>
        <v>#REF!</v>
      </c>
      <c r="Q30" s="11"/>
    </row>
    <row r="31" spans="1:17" ht="16.5" customHeight="1">
      <c r="A31" s="97">
        <v>0</v>
      </c>
      <c r="B31" s="70" t="s">
        <v>45</v>
      </c>
      <c r="C31" s="71">
        <v>0</v>
      </c>
      <c r="D31" s="41">
        <v>0</v>
      </c>
      <c r="E31" s="41">
        <v>0</v>
      </c>
      <c r="F31" s="40">
        <v>0</v>
      </c>
      <c r="G31" s="71">
        <v>0.8</v>
      </c>
      <c r="H31" s="71"/>
      <c r="I31" s="71">
        <f t="shared" si="3"/>
        <v>0</v>
      </c>
      <c r="J31" s="71">
        <v>0</v>
      </c>
      <c r="K31" s="71">
        <v>0</v>
      </c>
      <c r="L31" s="71">
        <f t="shared" si="5"/>
        <v>0</v>
      </c>
      <c r="M31" s="72">
        <v>0</v>
      </c>
      <c r="N31" s="66">
        <v>0</v>
      </c>
      <c r="O31" s="30"/>
      <c r="P31" s="10" t="e">
        <f>F31+Лист1!#REF!</f>
        <v>#REF!</v>
      </c>
      <c r="Q31" s="11"/>
    </row>
    <row r="32" spans="1:17" ht="30" customHeight="1" thickBot="1">
      <c r="A32" s="97">
        <v>0</v>
      </c>
      <c r="B32" s="74" t="s">
        <v>34</v>
      </c>
      <c r="C32" s="75">
        <v>0</v>
      </c>
      <c r="D32" s="42">
        <v>0</v>
      </c>
      <c r="E32" s="42">
        <v>0</v>
      </c>
      <c r="F32" s="76">
        <v>0</v>
      </c>
      <c r="G32" s="75">
        <f>F32-E32</f>
        <v>0</v>
      </c>
      <c r="H32" s="75"/>
      <c r="I32" s="75">
        <f>F32-D32</f>
        <v>0</v>
      </c>
      <c r="J32" s="75">
        <v>0</v>
      </c>
      <c r="K32" s="94">
        <v>0</v>
      </c>
      <c r="L32" s="75">
        <f t="shared" si="5"/>
        <v>0</v>
      </c>
      <c r="M32" s="77">
        <v>0</v>
      </c>
      <c r="N32" s="67">
        <v>0</v>
      </c>
      <c r="O32" s="30"/>
      <c r="P32" s="10" t="e">
        <f>F32+Лист1!#REF!</f>
        <v>#REF!</v>
      </c>
      <c r="Q32" s="11"/>
    </row>
    <row r="33" spans="1:17" s="15" customFormat="1" ht="18" customHeight="1" thickBot="1">
      <c r="A33" s="93">
        <f>SUM(A6:A32)</f>
        <v>51571.700000000004</v>
      </c>
      <c r="B33" s="78" t="s">
        <v>14</v>
      </c>
      <c r="C33" s="43">
        <f>SUM(C6:C32)</f>
        <v>467684.29999999993</v>
      </c>
      <c r="D33" s="44">
        <f>SUM(D6:D32)</f>
        <v>540115.3</v>
      </c>
      <c r="E33" s="44">
        <v>393126.10000000003</v>
      </c>
      <c r="F33" s="44">
        <f>SUM(F6:F32)</f>
        <v>380220.59999999986</v>
      </c>
      <c r="G33" s="44">
        <f>SUM(G6:G32)</f>
        <v>-11154.600000000022</v>
      </c>
      <c r="H33" s="44"/>
      <c r="I33" s="44">
        <f>SUM(I6:I32)</f>
        <v>-159894.69999999998</v>
      </c>
      <c r="J33" s="44"/>
      <c r="K33" s="44">
        <f>SUM(K6:K32)</f>
        <v>304860.29999999993</v>
      </c>
      <c r="L33" s="44">
        <f>SUM(L6:L32)</f>
        <v>76434.29999999996</v>
      </c>
      <c r="M33" s="45"/>
      <c r="N33" s="68">
        <f>SUM(N6:N32)</f>
        <v>51809.69999999999</v>
      </c>
      <c r="O33" s="68">
        <f>SUM(O6:O32)</f>
        <v>54871.97506556342</v>
      </c>
      <c r="P33" s="68" t="e">
        <f>SUM(P6:P32)</f>
        <v>#REF!</v>
      </c>
      <c r="Q33" s="68">
        <f>SUM(Q6:Q32)</f>
        <v>0</v>
      </c>
    </row>
    <row r="34" spans="1:17" s="8" customFormat="1" ht="11.25">
      <c r="A34" s="46"/>
      <c r="B34" s="87"/>
      <c r="C34" s="100" t="s">
        <v>22</v>
      </c>
      <c r="D34" s="100"/>
      <c r="E34" s="100"/>
      <c r="F34" s="96">
        <v>6</v>
      </c>
      <c r="G34" s="88">
        <f>G6+G7+G8+G9+G10+G11+G12+G13+G14+G15+G16+G19+G20+G28+G30</f>
        <v>-11257.400000000023</v>
      </c>
      <c r="H34" s="47"/>
      <c r="I34" s="47"/>
      <c r="J34" s="47"/>
      <c r="K34" s="48"/>
      <c r="L34" s="47"/>
      <c r="M34" s="49"/>
      <c r="N34" s="48"/>
      <c r="O34" s="9"/>
      <c r="P34" s="9"/>
      <c r="Q34" s="9"/>
    </row>
    <row r="35" spans="1:14" s="8" customFormat="1" ht="11.25">
      <c r="A35" s="98" t="s">
        <v>44</v>
      </c>
      <c r="B35" s="98"/>
      <c r="C35" s="98" t="s">
        <v>23</v>
      </c>
      <c r="D35" s="98"/>
      <c r="E35" s="98"/>
      <c r="F35" s="96">
        <f>F17+F18+F23+F25+F31</f>
        <v>19159.1</v>
      </c>
      <c r="G35" s="88"/>
      <c r="H35" s="50"/>
      <c r="I35" s="51"/>
      <c r="J35" s="51"/>
      <c r="K35" s="52"/>
      <c r="L35" s="89"/>
      <c r="M35" s="53"/>
      <c r="N35" s="48"/>
    </row>
    <row r="36" spans="1:14" s="8" customFormat="1" ht="11.25">
      <c r="A36" s="35"/>
      <c r="B36" s="90"/>
      <c r="C36" s="101" t="s">
        <v>26</v>
      </c>
      <c r="D36" s="101"/>
      <c r="E36" s="101"/>
      <c r="F36" s="101"/>
      <c r="G36" s="54">
        <f>G27</f>
        <v>-12.900000000000091</v>
      </c>
      <c r="H36" s="55"/>
      <c r="I36" s="55"/>
      <c r="J36" s="55"/>
      <c r="K36" s="56"/>
      <c r="L36" s="55"/>
      <c r="M36" s="55"/>
      <c r="N36" s="64"/>
    </row>
    <row r="37" spans="3:10" ht="12.75">
      <c r="C37" s="99"/>
      <c r="D37" s="99"/>
      <c r="E37" s="99"/>
      <c r="F37" s="99"/>
      <c r="G37" s="91"/>
      <c r="I37" s="58"/>
      <c r="J37" s="58"/>
    </row>
    <row r="38" spans="1:16" ht="12.75">
      <c r="A38" s="61"/>
      <c r="G38" s="58"/>
      <c r="P38" s="12"/>
    </row>
    <row r="39" spans="1:7" ht="12.75">
      <c r="A39" s="62"/>
      <c r="D39" s="59"/>
      <c r="F39" s="60"/>
      <c r="G39" s="58"/>
    </row>
    <row r="40" spans="2:15" ht="12.75">
      <c r="B40" s="92"/>
      <c r="F40" s="60"/>
      <c r="O40" s="8">
        <v>32923.50802887226</v>
      </c>
    </row>
    <row r="41" spans="2:6" ht="12.75">
      <c r="B41" s="92"/>
      <c r="F41" s="60"/>
    </row>
    <row r="42" spans="4:16" ht="12.75">
      <c r="D42" s="59"/>
      <c r="F42" s="58"/>
      <c r="P42" s="12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</mergeCells>
  <printOptions/>
  <pageMargins left="0.31496062992125984" right="0.31496062992125984" top="0.35433070866141736" bottom="0.7480314960629921" header="0.196850393700787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06"/>
      <c r="B1" s="110" t="s">
        <v>36</v>
      </c>
      <c r="C1" s="110" t="s">
        <v>37</v>
      </c>
      <c r="D1" s="110" t="s">
        <v>39</v>
      </c>
      <c r="E1" s="110" t="s">
        <v>41</v>
      </c>
      <c r="F1" s="108" t="s">
        <v>38</v>
      </c>
      <c r="G1" s="105" t="s">
        <v>40</v>
      </c>
      <c r="H1" s="105" t="s">
        <v>42</v>
      </c>
    </row>
    <row r="2" spans="1:8" ht="24" customHeight="1" thickBot="1">
      <c r="A2" s="107"/>
      <c r="B2" s="111"/>
      <c r="C2" s="111"/>
      <c r="D2" s="111"/>
      <c r="E2" s="111"/>
      <c r="F2" s="109"/>
      <c r="G2" s="105"/>
      <c r="H2" s="105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28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25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31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35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32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30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27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33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43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2020-09-30T11:59:33Z</cp:lastPrinted>
  <dcterms:created xsi:type="dcterms:W3CDTF">2008-01-22T08:41:08Z</dcterms:created>
  <dcterms:modified xsi:type="dcterms:W3CDTF">2020-09-30T12:04:23Z</dcterms:modified>
  <cp:category/>
  <cp:version/>
  <cp:contentType/>
  <cp:contentStatus/>
</cp:coreProperties>
</file>