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'Приложение_1'!$A$1:$O$121</definedName>
  </definedNames>
  <calcPr fullCalcOnLoad="1"/>
</workbook>
</file>

<file path=xl/sharedStrings.xml><?xml version="1.0" encoding="utf-8"?>
<sst xmlns="http://schemas.openxmlformats.org/spreadsheetml/2006/main" count="227" uniqueCount="213">
  <si>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</si>
  <si>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</si>
  <si>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</si>
  <si>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</si>
  <si>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</si>
  <si>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</si>
  <si>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</si>
  <si>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</si>
  <si>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</si>
  <si>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</si>
  <si>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</si>
  <si>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</si>
  <si>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</si>
  <si>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</si>
  <si>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</si>
  <si>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</si>
  <si>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</si>
  <si>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</si>
  <si>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</si>
  <si>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</si>
  <si>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</si>
  <si>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</si>
  <si>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</si>
  <si>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</si>
  <si>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</si>
  <si>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</si>
  <si>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</si>
  <si>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</si>
  <si>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</si>
  <si>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</si>
  <si>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</si>
  <si>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</si>
  <si>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</si>
  <si>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</si>
  <si>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</si>
  <si>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</si>
  <si>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</si>
  <si>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</si>
  <si>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</si>
  <si>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</si>
  <si>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</si>
  <si>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</si>
  <si>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</si>
  <si>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</si>
  <si>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</si>
  <si>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</si>
  <si>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</si>
  <si>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</si>
  <si>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</si>
  <si>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</si>
  <si>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</si>
  <si>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</si>
  <si>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</si>
  <si>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</si>
  <si>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</si>
  <si>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</si>
  <si>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</si>
  <si>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</si>
  <si>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</si>
  <si>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</si>
  <si>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</si>
  <si>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</si>
  <si>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</si>
  <si>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</si>
  <si>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</si>
  <si>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</si>
  <si>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</si>
  <si>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</si>
  <si>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</si>
  <si>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</si>
  <si>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</si>
  <si>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</si>
  <si>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</si>
  <si>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</si>
  <si>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</si>
  <si>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</si>
  <si>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</si>
  <si>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</si>
  <si>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</si>
  <si>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</si>
  <si>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</si>
  <si>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</si>
  <si>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</si>
  <si>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</si>
  <si>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</si>
  <si>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</si>
  <si>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</si>
  <si>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</si>
  <si>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</si>
  <si>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</si>
  <si>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</si>
  <si>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</si>
  <si>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</si>
  <si>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</si>
  <si>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</si>
  <si>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</si>
  <si>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</si>
  <si>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</si>
  <si>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</si>
  <si>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</si>
  <si>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</si>
  <si>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</si>
  <si>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</si>
  <si>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</si>
  <si>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</si>
  <si>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</si>
  <si>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</si>
  <si>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</si>
  <si>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</si>
  <si>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</si>
  <si>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</si>
  <si>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</si>
  <si>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</si>
  <si>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</si>
  <si>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</si>
  <si>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</si>
  <si>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</si>
  <si>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</si>
  <si>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</si>
  <si>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</si>
  <si>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</si>
  <si>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</si>
  <si>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</si>
  <si>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</si>
  <si>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</si>
  <si>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</si>
  <si>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</si>
  <si>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</si>
  <si>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</si>
  <si>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</si>
  <si>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</si>
  <si>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</si>
  <si>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</si>
  <si>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</si>
  <si>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</si>
  <si>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</si>
  <si>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</si>
  <si>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</si>
  <si>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</si>
  <si>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</si>
  <si>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</si>
  <si>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</si>
  <si>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</si>
  <si>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</si>
  <si>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</si>
  <si>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</si>
  <si>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</si>
  <si>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</si>
  <si>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</si>
  <si>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</si>
  <si>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</si>
  <si>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</si>
  <si>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</si>
  <si>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</si>
  <si>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</si>
  <si>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</si>
  <si>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</si>
  <si>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</si>
  <si>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</si>
  <si>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</si>
  <si>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</si>
  <si>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</si>
  <si>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</si>
  <si>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</si>
  <si>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</si>
  <si>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Прогнозируемые доходы бюджета городского округа"город Клинцы Брянской области"  на 2013 год </t>
  </si>
  <si>
    <t xml:space="preserve"> рублей</t>
  </si>
  <si>
    <t xml:space="preserve">Сумма на  2013 год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</si>
  <si>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</si>
  <si>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</si>
  <si>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</si>
  <si>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</si>
  <si>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</si>
  <si>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</si>
  <si>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</si>
  <si>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</si>
  <si>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</si>
  <si>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</si>
  <si>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</si>
  <si>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</si>
  <si>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</si>
  <si>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</si>
  <si>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</si>
  <si>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</si>
  <si>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</si>
  <si>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</si>
  <si>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</si>
  <si>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</si>
  <si>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</si>
  <si>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</si>
  <si>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</si>
  <si>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</si>
  <si>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</si>
  <si>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</si>
  <si>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</si>
  <si>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</si>
  <si>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</si>
  <si>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</si>
  <si>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</si>
  <si>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</si>
  <si>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</si>
  <si>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</si>
  <si>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</si>
  <si>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</si>
  <si>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</si>
  <si>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</si>
  <si>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</si>
  <si>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</si>
  <si>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</si>
  <si>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</si>
  <si>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</si>
  <si>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</si>
  <si>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 xml:space="preserve">                                           Совета народных депутатов от 23.01.2013 года № 5-769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</si>
</sst>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3"/>
  <sheetViews>
    <sheetView tabSelected="1" view="pageBreakPreview" zoomScale="85" zoomScaleSheetLayoutView="85" zoomScalePageLayoutView="0" workbookViewId="0" topLeftCell="A1">
      <selection activeCell="B4" sqref="B4:O4"/>
    </sheetView>
  </sheetViews>
  <sheetFormatPr defaultColWidth="9.140625" defaultRowHeight="12.75"/>
  <cols>
    <col min="1" max="1" width="29.28125" style="39" customWidth="1"/>
    <col min="2" max="2" width="66.710937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22.57421875" style="1" hidden="1" customWidth="1"/>
    <col min="14" max="14" width="15.421875" style="2" customWidth="1"/>
    <col min="15" max="15" width="16.00390625" style="2" customWidth="1"/>
    <col min="16" max="16384" width="9.140625" style="2" customWidth="1"/>
  </cols>
  <sheetData>
    <row r="1" spans="2:13" ht="18">
      <c r="B1" s="90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6" ht="15.75" customHeight="1">
      <c r="A2" s="40"/>
      <c r="B2" s="93" t="s">
        <v>209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2"/>
    </row>
    <row r="3" spans="1:16" ht="15.75" customHeight="1">
      <c r="A3" s="40"/>
      <c r="B3" s="94" t="s">
        <v>212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50"/>
    </row>
    <row r="4" spans="1:16" ht="18.75" customHeight="1">
      <c r="A4" s="38"/>
      <c r="B4" s="95" t="s">
        <v>211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49"/>
    </row>
    <row r="5" spans="1:16" ht="18.75" customHeight="1">
      <c r="A5" s="38"/>
      <c r="B5" s="96" t="s">
        <v>193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49"/>
    </row>
    <row r="6" spans="1:16" ht="18.75" customHeight="1">
      <c r="A6" s="38"/>
      <c r="B6" s="96" t="s">
        <v>194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9"/>
    </row>
    <row r="7" spans="1:16" ht="18.75" customHeight="1">
      <c r="A7" s="38"/>
      <c r="B7" s="96" t="s">
        <v>210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9"/>
    </row>
    <row r="8" spans="1:16" ht="18">
      <c r="A8" s="38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6"/>
      <c r="P8" s="16"/>
    </row>
    <row r="9" spans="1:16" ht="18" customHeight="1">
      <c r="A9" s="72" t="s">
        <v>165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6"/>
    </row>
    <row r="10" spans="1:16" ht="18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6"/>
      <c r="O10" s="16"/>
      <c r="P10" s="16"/>
    </row>
    <row r="11" spans="1:16" ht="18">
      <c r="A11" s="41"/>
      <c r="B11" s="1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89" t="s">
        <v>166</v>
      </c>
      <c r="N11" s="89"/>
      <c r="O11" s="89"/>
      <c r="P11" s="16"/>
    </row>
    <row r="12" spans="1:16" ht="18.75" customHeight="1">
      <c r="A12" s="69" t="s">
        <v>0</v>
      </c>
      <c r="B12" s="69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77" t="s">
        <v>167</v>
      </c>
      <c r="K12" s="78"/>
      <c r="L12" s="78"/>
      <c r="M12" s="79"/>
      <c r="N12" s="86" t="s">
        <v>190</v>
      </c>
      <c r="O12" s="69" t="s">
        <v>191</v>
      </c>
      <c r="P12" s="16"/>
    </row>
    <row r="13" spans="1:16" ht="18.75" customHeight="1">
      <c r="A13" s="70"/>
      <c r="B13" s="70"/>
      <c r="C13" s="74" t="s">
        <v>2</v>
      </c>
      <c r="D13" s="75"/>
      <c r="E13" s="75"/>
      <c r="F13" s="76"/>
      <c r="G13" s="69" t="s">
        <v>102</v>
      </c>
      <c r="H13" s="69" t="s">
        <v>109</v>
      </c>
      <c r="I13" s="69" t="s">
        <v>110</v>
      </c>
      <c r="J13" s="80"/>
      <c r="K13" s="81"/>
      <c r="L13" s="81"/>
      <c r="M13" s="82"/>
      <c r="N13" s="87"/>
      <c r="O13" s="70"/>
      <c r="P13" s="16"/>
    </row>
    <row r="14" spans="1:16" ht="31.5" customHeight="1">
      <c r="A14" s="71"/>
      <c r="B14" s="71"/>
      <c r="C14" s="21" t="s">
        <v>3</v>
      </c>
      <c r="D14" s="21" t="s">
        <v>4</v>
      </c>
      <c r="E14" s="21" t="s">
        <v>5</v>
      </c>
      <c r="F14" s="21"/>
      <c r="G14" s="71"/>
      <c r="H14" s="71"/>
      <c r="I14" s="71"/>
      <c r="J14" s="83"/>
      <c r="K14" s="84"/>
      <c r="L14" s="84"/>
      <c r="M14" s="85"/>
      <c r="N14" s="88"/>
      <c r="O14" s="71"/>
      <c r="P14" s="16"/>
    </row>
    <row r="15" spans="1:15" ht="18">
      <c r="A15" s="47">
        <v>1</v>
      </c>
      <c r="B15" s="22">
        <v>2</v>
      </c>
      <c r="C15" s="23">
        <v>1</v>
      </c>
      <c r="D15" s="23">
        <v>1</v>
      </c>
      <c r="E15" s="23">
        <v>1</v>
      </c>
      <c r="F15" s="23">
        <v>1</v>
      </c>
      <c r="G15" s="23">
        <v>3</v>
      </c>
      <c r="H15" s="23">
        <v>4</v>
      </c>
      <c r="I15" s="23">
        <v>5</v>
      </c>
      <c r="J15" s="23">
        <v>3</v>
      </c>
      <c r="K15" s="23">
        <v>3</v>
      </c>
      <c r="L15" s="23">
        <v>3</v>
      </c>
      <c r="M15" s="23">
        <v>3</v>
      </c>
      <c r="N15" s="66"/>
      <c r="O15" s="66"/>
    </row>
    <row r="16" spans="1:15" s="3" customFormat="1" ht="18" customHeight="1">
      <c r="A16" s="42" t="s">
        <v>6</v>
      </c>
      <c r="B16" s="24" t="s">
        <v>7</v>
      </c>
      <c r="C16" s="25" t="e">
        <f>C18+C23+C39+C47+#REF!+C52+C61+C74</f>
        <v>#REF!</v>
      </c>
      <c r="D16" s="25" t="e">
        <f>D18+D23+D39+D47+#REF!+D52+D61+D74</f>
        <v>#REF!</v>
      </c>
      <c r="E16" s="25" t="e">
        <f>E18+E23+E39+E47+#REF!+E52+E61+E74</f>
        <v>#REF!</v>
      </c>
      <c r="F16" s="25" t="e">
        <f>F18+F23+F39+F47+#REF!+F52+F61+F74</f>
        <v>#REF!</v>
      </c>
      <c r="G16" s="26" t="e">
        <f>G17+G23+G39+G47+#REF!+G52+G61+G67+G74</f>
        <v>#REF!</v>
      </c>
      <c r="H16" s="26" t="e">
        <f>H17+H23+H39+H47+#REF!+H52+H61+H67+H74</f>
        <v>#REF!</v>
      </c>
      <c r="I16" s="26" t="e">
        <f>I17+I23+I39+I47+#REF!+I52+I61+I67+I74</f>
        <v>#REF!</v>
      </c>
      <c r="J16" s="26" t="e">
        <f>J17+J23+J39+J47+#REF!+J52+J61+J67+J74</f>
        <v>#REF!</v>
      </c>
      <c r="K16" s="26" t="e">
        <f>K17+K23+K39+K47+#REF!+K52+K61+K67+K74</f>
        <v>#REF!</v>
      </c>
      <c r="L16" s="26" t="e">
        <f>L17+L23+L39+L47+#REF!+L52+L61+L67+L74</f>
        <v>#REF!</v>
      </c>
      <c r="M16" s="64">
        <f>M17+M23+M39+M47+M52+M61+M67+M74</f>
        <v>359997000</v>
      </c>
      <c r="N16" s="64">
        <f>N17+N23+N39+N47+N52+N61+N67+N74</f>
        <v>3900000</v>
      </c>
      <c r="O16" s="64">
        <f>M16+N16</f>
        <v>363897000</v>
      </c>
    </row>
    <row r="17" spans="1:15" ht="30.75" customHeight="1">
      <c r="A17" s="42" t="s">
        <v>8</v>
      </c>
      <c r="B17" s="24" t="s">
        <v>9</v>
      </c>
      <c r="C17" s="25" t="e">
        <f aca="true" t="shared" si="0" ref="C17:N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64">
        <f t="shared" si="0"/>
        <v>204419700</v>
      </c>
      <c r="N17" s="64">
        <f t="shared" si="0"/>
        <v>0</v>
      </c>
      <c r="O17" s="64">
        <f>M17+N17</f>
        <v>204419700</v>
      </c>
    </row>
    <row r="18" spans="1:15" ht="21.75" customHeight="1">
      <c r="A18" s="42" t="s">
        <v>10</v>
      </c>
      <c r="B18" s="24" t="s">
        <v>11</v>
      </c>
      <c r="C18" s="25" t="e">
        <f>#REF!+#REF!+C21+C22+#REF!</f>
        <v>#REF!</v>
      </c>
      <c r="D18" s="25" t="e">
        <f>#REF!+#REF!+D21+D22+#REF!</f>
        <v>#REF!</v>
      </c>
      <c r="E18" s="25" t="e">
        <f>#REF!+#REF!+E21+E22+#REF!</f>
        <v>#REF!</v>
      </c>
      <c r="F18" s="25" t="e">
        <f>#REF!+#REF!+F21+F22+#REF!</f>
        <v>#REF!</v>
      </c>
      <c r="G18" s="28" t="e">
        <f>#REF!+#REF!+G21+G22+#REF!</f>
        <v>#REF!</v>
      </c>
      <c r="H18" s="28" t="e">
        <f>#REF!+#REF!+H21+H22+#REF!</f>
        <v>#REF!</v>
      </c>
      <c r="I18" s="28" t="e">
        <f>#REF!+#REF!+I21+I22+#REF!</f>
        <v>#REF!</v>
      </c>
      <c r="J18" s="28" t="e">
        <f>#REF!+#REF!+J21+J22+#REF!</f>
        <v>#REF!</v>
      </c>
      <c r="K18" s="28" t="e">
        <f>#REF!+#REF!+K21+K22+#REF!</f>
        <v>#REF!</v>
      </c>
      <c r="L18" s="28" t="e">
        <f>#REF!+#REF!+L21+L22+#REF!</f>
        <v>#REF!</v>
      </c>
      <c r="M18" s="64">
        <f>M19+M20+M21+M22</f>
        <v>204419700</v>
      </c>
      <c r="N18" s="64">
        <f>N19+N20+N21+N22</f>
        <v>0</v>
      </c>
      <c r="O18" s="64">
        <f>M18+N18</f>
        <v>204419700</v>
      </c>
    </row>
    <row r="19" spans="1:15" ht="96.75" customHeight="1">
      <c r="A19" s="43" t="s">
        <v>12</v>
      </c>
      <c r="B19" s="58" t="s">
        <v>182</v>
      </c>
      <c r="C19" s="18">
        <v>13900</v>
      </c>
      <c r="D19" s="18">
        <v>17300</v>
      </c>
      <c r="E19" s="18">
        <v>17300</v>
      </c>
      <c r="F19" s="18">
        <v>18303</v>
      </c>
      <c r="G19" s="28">
        <v>86130</v>
      </c>
      <c r="H19" s="28">
        <v>105408</v>
      </c>
      <c r="I19" s="28">
        <v>75294</v>
      </c>
      <c r="J19" s="28">
        <v>100146</v>
      </c>
      <c r="K19" s="28">
        <v>127796</v>
      </c>
      <c r="L19" s="28">
        <v>91299</v>
      </c>
      <c r="M19" s="63">
        <v>200190700</v>
      </c>
      <c r="N19" s="63">
        <v>0</v>
      </c>
      <c r="O19" s="63">
        <f>M19+N19</f>
        <v>200190700</v>
      </c>
    </row>
    <row r="20" spans="1:15" ht="122.25" customHeight="1">
      <c r="A20" s="43" t="s">
        <v>13</v>
      </c>
      <c r="B20" s="27" t="s">
        <v>168</v>
      </c>
      <c r="C20" s="18">
        <v>90</v>
      </c>
      <c r="D20" s="18">
        <v>90</v>
      </c>
      <c r="E20" s="18">
        <v>90</v>
      </c>
      <c r="F20" s="18">
        <v>80</v>
      </c>
      <c r="G20" s="28">
        <v>1050</v>
      </c>
      <c r="H20" s="28">
        <v>900</v>
      </c>
      <c r="I20" s="28">
        <v>640</v>
      </c>
      <c r="J20" s="28">
        <v>1220</v>
      </c>
      <c r="K20" s="28">
        <v>1100</v>
      </c>
      <c r="L20" s="28">
        <v>780</v>
      </c>
      <c r="M20" s="63">
        <v>2129000</v>
      </c>
      <c r="N20" s="63">
        <v>0</v>
      </c>
      <c r="O20" s="63">
        <f aca="true" t="shared" si="1" ref="O20:O85">M20+N20</f>
        <v>2129000</v>
      </c>
    </row>
    <row r="21" spans="1:15" ht="54" customHeight="1">
      <c r="A21" s="43" t="s">
        <v>14</v>
      </c>
      <c r="B21" s="30" t="s">
        <v>169</v>
      </c>
      <c r="C21" s="25">
        <v>74</v>
      </c>
      <c r="D21" s="25">
        <v>75</v>
      </c>
      <c r="E21" s="25">
        <v>75</v>
      </c>
      <c r="F21" s="25">
        <v>66</v>
      </c>
      <c r="G21" s="28">
        <v>260</v>
      </c>
      <c r="H21" s="28">
        <v>160</v>
      </c>
      <c r="I21" s="28">
        <v>110</v>
      </c>
      <c r="J21" s="28">
        <v>305</v>
      </c>
      <c r="K21" s="28">
        <v>190</v>
      </c>
      <c r="L21" s="28">
        <v>130</v>
      </c>
      <c r="M21" s="63">
        <v>1720000</v>
      </c>
      <c r="N21" s="63">
        <v>0</v>
      </c>
      <c r="O21" s="63">
        <f t="shared" si="1"/>
        <v>1720000</v>
      </c>
    </row>
    <row r="22" spans="1:15" ht="102" customHeight="1">
      <c r="A22" s="43" t="s">
        <v>15</v>
      </c>
      <c r="B22" s="30" t="s">
        <v>170</v>
      </c>
      <c r="C22" s="25">
        <v>0</v>
      </c>
      <c r="D22" s="25">
        <v>1</v>
      </c>
      <c r="E22" s="25">
        <v>0</v>
      </c>
      <c r="F22" s="25">
        <v>0</v>
      </c>
      <c r="G22" s="28">
        <v>90</v>
      </c>
      <c r="H22" s="28">
        <v>50</v>
      </c>
      <c r="I22" s="28">
        <v>38</v>
      </c>
      <c r="J22" s="28">
        <v>102</v>
      </c>
      <c r="K22" s="28">
        <v>65</v>
      </c>
      <c r="L22" s="28">
        <v>46</v>
      </c>
      <c r="M22" s="63">
        <v>380000</v>
      </c>
      <c r="N22" s="63">
        <v>0</v>
      </c>
      <c r="O22" s="63">
        <f t="shared" si="1"/>
        <v>380000</v>
      </c>
    </row>
    <row r="23" spans="1:15" ht="19.5" customHeight="1">
      <c r="A23" s="42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28">
        <f aca="true" t="shared" si="2" ref="G23:L23">G24+G32+G34</f>
        <v>53904.2</v>
      </c>
      <c r="H23" s="28">
        <f t="shared" si="2"/>
        <v>50411</v>
      </c>
      <c r="I23" s="28">
        <f t="shared" si="2"/>
        <v>50411</v>
      </c>
      <c r="J23" s="28">
        <f t="shared" si="2"/>
        <v>57282.6</v>
      </c>
      <c r="K23" s="28">
        <f t="shared" si="2"/>
        <v>54443</v>
      </c>
      <c r="L23" s="28">
        <f t="shared" si="2"/>
        <v>54443</v>
      </c>
      <c r="M23" s="64">
        <f>M24+M32+M34+M37</f>
        <v>112021600</v>
      </c>
      <c r="N23" s="64">
        <f>N24+N32+N34+N37</f>
        <v>0</v>
      </c>
      <c r="O23" s="64">
        <f>O24+O32+O34+O37</f>
        <v>112021600</v>
      </c>
    </row>
    <row r="24" spans="1:15" ht="48.75" customHeight="1">
      <c r="A24" s="48" t="s">
        <v>18</v>
      </c>
      <c r="B24" s="37" t="s">
        <v>19</v>
      </c>
      <c r="C24" s="25">
        <f aca="true" t="shared" si="3" ref="C24:L24">C25+C27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8">
        <f t="shared" si="3"/>
        <v>29534.2</v>
      </c>
      <c r="H24" s="28">
        <f t="shared" si="3"/>
        <v>28750</v>
      </c>
      <c r="I24" s="28">
        <f t="shared" si="3"/>
        <v>28750</v>
      </c>
      <c r="J24" s="28">
        <f t="shared" si="3"/>
        <v>31377.6</v>
      </c>
      <c r="K24" s="28">
        <f t="shared" si="3"/>
        <v>31050</v>
      </c>
      <c r="L24" s="28">
        <f t="shared" si="3"/>
        <v>31050</v>
      </c>
      <c r="M24" s="64">
        <f>M25+M27+M31+M29</f>
        <v>64267600</v>
      </c>
      <c r="N24" s="64">
        <f>N25+N27+N31+N29</f>
        <v>-542400</v>
      </c>
      <c r="O24" s="64">
        <f t="shared" si="1"/>
        <v>63725200</v>
      </c>
    </row>
    <row r="25" spans="1:15" ht="44.25" customHeight="1">
      <c r="A25" s="48" t="s">
        <v>161</v>
      </c>
      <c r="B25" s="37" t="s">
        <v>20</v>
      </c>
      <c r="C25" s="18"/>
      <c r="D25" s="18"/>
      <c r="E25" s="18"/>
      <c r="F25" s="18"/>
      <c r="G25" s="28">
        <v>17681.2</v>
      </c>
      <c r="H25" s="28">
        <v>18600</v>
      </c>
      <c r="I25" s="28">
        <v>18600</v>
      </c>
      <c r="J25" s="28">
        <v>18782.6</v>
      </c>
      <c r="K25" s="28">
        <v>20180</v>
      </c>
      <c r="L25" s="28">
        <v>20180</v>
      </c>
      <c r="M25" s="64">
        <f>M26</f>
        <v>39093300</v>
      </c>
      <c r="N25" s="64">
        <f>N26</f>
        <v>0</v>
      </c>
      <c r="O25" s="64">
        <f t="shared" si="1"/>
        <v>39093300</v>
      </c>
    </row>
    <row r="26" spans="1:15" ht="44.25" customHeight="1">
      <c r="A26" s="44" t="s">
        <v>122</v>
      </c>
      <c r="B26" s="29" t="s">
        <v>20</v>
      </c>
      <c r="C26" s="18"/>
      <c r="D26" s="18"/>
      <c r="E26" s="18"/>
      <c r="F26" s="18"/>
      <c r="G26" s="28"/>
      <c r="H26" s="28"/>
      <c r="I26" s="28"/>
      <c r="J26" s="28"/>
      <c r="K26" s="28"/>
      <c r="L26" s="28"/>
      <c r="M26" s="63">
        <v>39093300</v>
      </c>
      <c r="N26" s="63">
        <v>0</v>
      </c>
      <c r="O26" s="63">
        <f t="shared" si="1"/>
        <v>39093300</v>
      </c>
    </row>
    <row r="27" spans="1:15" ht="55.5" customHeight="1">
      <c r="A27" s="48" t="s">
        <v>162</v>
      </c>
      <c r="B27" s="37" t="s">
        <v>134</v>
      </c>
      <c r="C27" s="18"/>
      <c r="D27" s="18"/>
      <c r="E27" s="18"/>
      <c r="F27" s="18"/>
      <c r="G27" s="28">
        <v>11853</v>
      </c>
      <c r="H27" s="28">
        <v>10150</v>
      </c>
      <c r="I27" s="28">
        <v>10150</v>
      </c>
      <c r="J27" s="28">
        <v>12595</v>
      </c>
      <c r="K27" s="28">
        <v>10870</v>
      </c>
      <c r="L27" s="28">
        <v>10870</v>
      </c>
      <c r="M27" s="64">
        <f>M28</f>
        <v>19934000</v>
      </c>
      <c r="N27" s="64">
        <f>N28</f>
        <v>0</v>
      </c>
      <c r="O27" s="64">
        <f t="shared" si="1"/>
        <v>19934000</v>
      </c>
    </row>
    <row r="28" spans="1:15" ht="62.25" customHeight="1">
      <c r="A28" s="44" t="s">
        <v>123</v>
      </c>
      <c r="B28" s="29" t="s">
        <v>136</v>
      </c>
      <c r="C28" s="18"/>
      <c r="D28" s="18"/>
      <c r="E28" s="18"/>
      <c r="F28" s="18"/>
      <c r="G28" s="28"/>
      <c r="H28" s="28"/>
      <c r="I28" s="28"/>
      <c r="J28" s="28"/>
      <c r="K28" s="28"/>
      <c r="L28" s="28"/>
      <c r="M28" s="63">
        <v>19934000</v>
      </c>
      <c r="N28" s="63">
        <v>0</v>
      </c>
      <c r="O28" s="63">
        <f t="shared" si="1"/>
        <v>19934000</v>
      </c>
    </row>
    <row r="29" spans="1:15" ht="43.5" customHeight="1">
      <c r="A29" s="59" t="s">
        <v>183</v>
      </c>
      <c r="B29" s="60" t="s">
        <v>172</v>
      </c>
      <c r="C29" s="18"/>
      <c r="D29" s="18"/>
      <c r="E29" s="18"/>
      <c r="F29" s="18"/>
      <c r="G29" s="28"/>
      <c r="H29" s="28"/>
      <c r="I29" s="28"/>
      <c r="J29" s="28"/>
      <c r="K29" s="28"/>
      <c r="L29" s="28"/>
      <c r="M29" s="63">
        <f>M30</f>
        <v>542400</v>
      </c>
      <c r="N29" s="63">
        <f>N30</f>
        <v>-542400</v>
      </c>
      <c r="O29" s="63">
        <f t="shared" si="1"/>
        <v>0</v>
      </c>
    </row>
    <row r="30" spans="1:15" ht="36.75" customHeight="1">
      <c r="A30" s="59" t="s">
        <v>171</v>
      </c>
      <c r="B30" s="60" t="s">
        <v>172</v>
      </c>
      <c r="C30" s="18"/>
      <c r="D30" s="18"/>
      <c r="E30" s="18"/>
      <c r="F30" s="18"/>
      <c r="G30" s="28"/>
      <c r="H30" s="28"/>
      <c r="I30" s="28"/>
      <c r="J30" s="28"/>
      <c r="K30" s="28"/>
      <c r="L30" s="28"/>
      <c r="M30" s="63">
        <v>542400</v>
      </c>
      <c r="N30" s="63">
        <v>-542400</v>
      </c>
      <c r="O30" s="63">
        <f t="shared" si="1"/>
        <v>0</v>
      </c>
    </row>
    <row r="31" spans="1:15" ht="42.75" customHeight="1">
      <c r="A31" s="52" t="s">
        <v>124</v>
      </c>
      <c r="B31" s="29" t="s">
        <v>188</v>
      </c>
      <c r="C31" s="18"/>
      <c r="D31" s="18"/>
      <c r="E31" s="18"/>
      <c r="F31" s="18"/>
      <c r="G31" s="28"/>
      <c r="H31" s="28"/>
      <c r="I31" s="28"/>
      <c r="J31" s="28"/>
      <c r="K31" s="28"/>
      <c r="L31" s="28"/>
      <c r="M31" s="63">
        <v>4697900</v>
      </c>
      <c r="N31" s="63">
        <v>0</v>
      </c>
      <c r="O31" s="63">
        <f t="shared" si="1"/>
        <v>4697900</v>
      </c>
    </row>
    <row r="32" spans="1:15" ht="36.75" customHeight="1">
      <c r="A32" s="42" t="s">
        <v>163</v>
      </c>
      <c r="B32" s="24" t="s">
        <v>21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28">
        <v>25903</v>
      </c>
      <c r="K32" s="28">
        <v>23391</v>
      </c>
      <c r="L32" s="28">
        <v>23391</v>
      </c>
      <c r="M32" s="64">
        <f>M33</f>
        <v>47731000</v>
      </c>
      <c r="N32" s="64">
        <f>N33</f>
        <v>0</v>
      </c>
      <c r="O32" s="64">
        <f t="shared" si="1"/>
        <v>47731000</v>
      </c>
    </row>
    <row r="33" spans="1:15" ht="37.5" customHeight="1">
      <c r="A33" s="43" t="s">
        <v>125</v>
      </c>
      <c r="B33" s="30" t="s">
        <v>21</v>
      </c>
      <c r="C33" s="25"/>
      <c r="D33" s="25"/>
      <c r="E33" s="25"/>
      <c r="F33" s="25"/>
      <c r="G33" s="26"/>
      <c r="H33" s="26"/>
      <c r="I33" s="26"/>
      <c r="J33" s="28"/>
      <c r="K33" s="28"/>
      <c r="L33" s="28"/>
      <c r="M33" s="63">
        <v>47731000</v>
      </c>
      <c r="N33" s="63">
        <v>0</v>
      </c>
      <c r="O33" s="63">
        <f t="shared" si="1"/>
        <v>47731000</v>
      </c>
    </row>
    <row r="34" spans="1:15" ht="18">
      <c r="A34" s="42" t="s">
        <v>164</v>
      </c>
      <c r="B34" s="24" t="s">
        <v>22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28">
        <v>2</v>
      </c>
      <c r="K34" s="28">
        <v>2</v>
      </c>
      <c r="L34" s="28">
        <v>2</v>
      </c>
      <c r="M34" s="64">
        <f>M35</f>
        <v>23000</v>
      </c>
      <c r="N34" s="64">
        <f>N35</f>
        <v>0</v>
      </c>
      <c r="O34" s="64">
        <f t="shared" si="1"/>
        <v>23000</v>
      </c>
    </row>
    <row r="35" spans="1:15" ht="24" customHeight="1">
      <c r="A35" s="43" t="s">
        <v>126</v>
      </c>
      <c r="B35" s="30" t="s">
        <v>22</v>
      </c>
      <c r="C35" s="18"/>
      <c r="D35" s="18"/>
      <c r="E35" s="18"/>
      <c r="F35" s="18"/>
      <c r="G35" s="28"/>
      <c r="H35" s="28"/>
      <c r="I35" s="28"/>
      <c r="J35" s="28"/>
      <c r="K35" s="28"/>
      <c r="L35" s="28"/>
      <c r="M35" s="63">
        <v>23000</v>
      </c>
      <c r="N35" s="63">
        <v>0</v>
      </c>
      <c r="O35" s="63">
        <f t="shared" si="1"/>
        <v>23000</v>
      </c>
    </row>
    <row r="36" spans="1:15" ht="39.75" customHeight="1" hidden="1">
      <c r="A36" s="43" t="s">
        <v>137</v>
      </c>
      <c r="B36" s="30" t="s">
        <v>138</v>
      </c>
      <c r="C36" s="18"/>
      <c r="D36" s="18"/>
      <c r="E36" s="18"/>
      <c r="F36" s="18"/>
      <c r="G36" s="28"/>
      <c r="H36" s="28"/>
      <c r="I36" s="28"/>
      <c r="J36" s="28"/>
      <c r="K36" s="28"/>
      <c r="L36" s="28"/>
      <c r="M36" s="63"/>
      <c r="N36" s="66"/>
      <c r="O36" s="63">
        <f t="shared" si="1"/>
        <v>0</v>
      </c>
    </row>
    <row r="37" spans="1:15" ht="45.75" customHeight="1">
      <c r="A37" s="42" t="s">
        <v>195</v>
      </c>
      <c r="B37" s="24" t="s">
        <v>197</v>
      </c>
      <c r="C37" s="25"/>
      <c r="D37" s="25"/>
      <c r="E37" s="25"/>
      <c r="F37" s="25"/>
      <c r="G37" s="26"/>
      <c r="H37" s="26"/>
      <c r="I37" s="26"/>
      <c r="J37" s="26"/>
      <c r="K37" s="26"/>
      <c r="L37" s="26"/>
      <c r="M37" s="64">
        <f>M38</f>
        <v>0</v>
      </c>
      <c r="N37" s="64">
        <f>N38</f>
        <v>542400</v>
      </c>
      <c r="O37" s="64">
        <f>O38</f>
        <v>542400</v>
      </c>
    </row>
    <row r="38" spans="1:15" ht="38.25" customHeight="1">
      <c r="A38" s="43" t="s">
        <v>196</v>
      </c>
      <c r="B38" s="30" t="s">
        <v>198</v>
      </c>
      <c r="C38" s="18"/>
      <c r="D38" s="18"/>
      <c r="E38" s="18"/>
      <c r="F38" s="18"/>
      <c r="G38" s="28"/>
      <c r="H38" s="28"/>
      <c r="I38" s="28"/>
      <c r="J38" s="28"/>
      <c r="K38" s="28"/>
      <c r="L38" s="28"/>
      <c r="M38" s="63"/>
      <c r="N38" s="63">
        <v>542400</v>
      </c>
      <c r="O38" s="63">
        <f>M38+N38</f>
        <v>542400</v>
      </c>
    </row>
    <row r="39" spans="1:15" ht="19.5" customHeight="1">
      <c r="A39" s="42" t="s">
        <v>23</v>
      </c>
      <c r="B39" s="24" t="s">
        <v>24</v>
      </c>
      <c r="C39" s="25" t="e">
        <f>#REF!+C42+#REF!+#REF!</f>
        <v>#REF!</v>
      </c>
      <c r="D39" s="25" t="e">
        <f>#REF!+D42+#REF!+#REF!</f>
        <v>#REF!</v>
      </c>
      <c r="E39" s="25" t="e">
        <f>#REF!+E42+#REF!+#REF!</f>
        <v>#REF!</v>
      </c>
      <c r="F39" s="25" t="e">
        <f>#REF!+F42+#REF!+#REF!</f>
        <v>#REF!</v>
      </c>
      <c r="G39" s="28" t="e">
        <f>#REF!+#REF!+G42</f>
        <v>#REF!</v>
      </c>
      <c r="H39" s="28" t="e">
        <f>#REF!+#REF!+H42</f>
        <v>#REF!</v>
      </c>
      <c r="I39" s="28" t="e">
        <f>#REF!+#REF!+I42</f>
        <v>#REF!</v>
      </c>
      <c r="J39" s="28" t="e">
        <f>#REF!+#REF!+J42</f>
        <v>#REF!</v>
      </c>
      <c r="K39" s="28" t="e">
        <f>#REF!+#REF!+K42</f>
        <v>#REF!</v>
      </c>
      <c r="L39" s="28" t="e">
        <f>#REF!+#REF!+L42</f>
        <v>#REF!</v>
      </c>
      <c r="M39" s="64">
        <f>M42+M40</f>
        <v>9785000</v>
      </c>
      <c r="N39" s="64">
        <f>N42+N40</f>
        <v>0</v>
      </c>
      <c r="O39" s="64">
        <f t="shared" si="1"/>
        <v>9785000</v>
      </c>
    </row>
    <row r="40" spans="1:15" ht="18">
      <c r="A40" s="45" t="s">
        <v>139</v>
      </c>
      <c r="B40" s="24" t="s">
        <v>140</v>
      </c>
      <c r="C40" s="32"/>
      <c r="D40" s="32"/>
      <c r="E40" s="32"/>
      <c r="F40" s="32"/>
      <c r="G40" s="26"/>
      <c r="H40" s="26"/>
      <c r="I40" s="26"/>
      <c r="J40" s="26"/>
      <c r="K40" s="26"/>
      <c r="L40" s="26"/>
      <c r="M40" s="64">
        <f>M41</f>
        <v>55000</v>
      </c>
      <c r="N40" s="64">
        <f>N41</f>
        <v>0</v>
      </c>
      <c r="O40" s="64">
        <f t="shared" si="1"/>
        <v>55000</v>
      </c>
    </row>
    <row r="41" spans="1:15" ht="55.5" customHeight="1">
      <c r="A41" s="31" t="s">
        <v>141</v>
      </c>
      <c r="B41" s="30" t="s">
        <v>142</v>
      </c>
      <c r="C41" s="21"/>
      <c r="D41" s="21"/>
      <c r="E41" s="21"/>
      <c r="F41" s="21"/>
      <c r="G41" s="28"/>
      <c r="H41" s="28"/>
      <c r="I41" s="28"/>
      <c r="J41" s="28"/>
      <c r="K41" s="28"/>
      <c r="L41" s="28"/>
      <c r="M41" s="63">
        <v>55000</v>
      </c>
      <c r="N41" s="63">
        <v>0</v>
      </c>
      <c r="O41" s="63">
        <f t="shared" si="1"/>
        <v>55000</v>
      </c>
    </row>
    <row r="42" spans="1:15" ht="18">
      <c r="A42" s="42" t="s">
        <v>25</v>
      </c>
      <c r="B42" s="24" t="s">
        <v>26</v>
      </c>
      <c r="C42" s="32">
        <f>C45+C43</f>
        <v>360</v>
      </c>
      <c r="D42" s="32">
        <f>D45+D43</f>
        <v>3440</v>
      </c>
      <c r="E42" s="32">
        <f>E45+E43</f>
        <v>3440</v>
      </c>
      <c r="F42" s="32">
        <f>F45+F43</f>
        <v>-1806.7</v>
      </c>
      <c r="G42" s="28">
        <f aca="true" t="shared" si="4" ref="G42:L42">G43+G45</f>
        <v>5495</v>
      </c>
      <c r="H42" s="28">
        <f t="shared" si="4"/>
        <v>6602</v>
      </c>
      <c r="I42" s="28">
        <f t="shared" si="4"/>
        <v>6602</v>
      </c>
      <c r="J42" s="28">
        <f t="shared" si="4"/>
        <v>5553</v>
      </c>
      <c r="K42" s="28">
        <f t="shared" si="4"/>
        <v>6680</v>
      </c>
      <c r="L42" s="28">
        <f t="shared" si="4"/>
        <v>6680</v>
      </c>
      <c r="M42" s="64">
        <f>M43+M45</f>
        <v>9730000</v>
      </c>
      <c r="N42" s="64">
        <f>N43+N45</f>
        <v>0</v>
      </c>
      <c r="O42" s="64">
        <f t="shared" si="1"/>
        <v>9730000</v>
      </c>
    </row>
    <row r="43" spans="1:15" ht="53.25" customHeight="1">
      <c r="A43" s="42" t="s">
        <v>27</v>
      </c>
      <c r="B43" s="24" t="s">
        <v>28</v>
      </c>
      <c r="C43" s="32">
        <f aca="true" t="shared" si="5" ref="C43:L43">C44</f>
        <v>0</v>
      </c>
      <c r="D43" s="32">
        <f t="shared" si="5"/>
        <v>0</v>
      </c>
      <c r="E43" s="32">
        <f t="shared" si="5"/>
        <v>0</v>
      </c>
      <c r="F43" s="32">
        <f t="shared" si="5"/>
        <v>87.8</v>
      </c>
      <c r="G43" s="28">
        <f t="shared" si="5"/>
        <v>50</v>
      </c>
      <c r="H43" s="28">
        <f t="shared" si="5"/>
        <v>30</v>
      </c>
      <c r="I43" s="28">
        <f t="shared" si="5"/>
        <v>30</v>
      </c>
      <c r="J43" s="28">
        <f t="shared" si="5"/>
        <v>50</v>
      </c>
      <c r="K43" s="28">
        <f t="shared" si="5"/>
        <v>30</v>
      </c>
      <c r="L43" s="28">
        <f t="shared" si="5"/>
        <v>30</v>
      </c>
      <c r="M43" s="64">
        <f>M44</f>
        <v>132000</v>
      </c>
      <c r="N43" s="64">
        <f>N44</f>
        <v>0</v>
      </c>
      <c r="O43" s="64">
        <f t="shared" si="1"/>
        <v>132000</v>
      </c>
    </row>
    <row r="44" spans="1:15" ht="67.5" customHeight="1">
      <c r="A44" s="43" t="s">
        <v>29</v>
      </c>
      <c r="B44" s="30" t="s">
        <v>119</v>
      </c>
      <c r="C44" s="21"/>
      <c r="D44" s="21"/>
      <c r="E44" s="21"/>
      <c r="F44" s="21">
        <v>87.8</v>
      </c>
      <c r="G44" s="28">
        <v>50</v>
      </c>
      <c r="H44" s="28">
        <v>30</v>
      </c>
      <c r="I44" s="28">
        <v>30</v>
      </c>
      <c r="J44" s="28">
        <v>50</v>
      </c>
      <c r="K44" s="28">
        <v>30</v>
      </c>
      <c r="L44" s="28">
        <v>30</v>
      </c>
      <c r="M44" s="63">
        <v>132000</v>
      </c>
      <c r="N44" s="63">
        <v>0</v>
      </c>
      <c r="O44" s="63">
        <f t="shared" si="1"/>
        <v>132000</v>
      </c>
    </row>
    <row r="45" spans="1:15" ht="53.25" customHeight="1">
      <c r="A45" s="42" t="s">
        <v>30</v>
      </c>
      <c r="B45" s="24" t="s">
        <v>31</v>
      </c>
      <c r="C45" s="32">
        <f aca="true" t="shared" si="6" ref="C45:L45">C46</f>
        <v>360</v>
      </c>
      <c r="D45" s="32">
        <f t="shared" si="6"/>
        <v>3440</v>
      </c>
      <c r="E45" s="32">
        <f t="shared" si="6"/>
        <v>3440</v>
      </c>
      <c r="F45" s="32">
        <f t="shared" si="6"/>
        <v>-1894.5</v>
      </c>
      <c r="G45" s="28">
        <f t="shared" si="6"/>
        <v>5445</v>
      </c>
      <c r="H45" s="28">
        <f t="shared" si="6"/>
        <v>6572</v>
      </c>
      <c r="I45" s="28">
        <f t="shared" si="6"/>
        <v>6572</v>
      </c>
      <c r="J45" s="28">
        <f t="shared" si="6"/>
        <v>5503</v>
      </c>
      <c r="K45" s="28">
        <f t="shared" si="6"/>
        <v>6650</v>
      </c>
      <c r="L45" s="28">
        <f t="shared" si="6"/>
        <v>6650</v>
      </c>
      <c r="M45" s="64">
        <f>M46</f>
        <v>9598000</v>
      </c>
      <c r="N45" s="64">
        <f>N46</f>
        <v>0</v>
      </c>
      <c r="O45" s="64">
        <f t="shared" si="1"/>
        <v>9598000</v>
      </c>
    </row>
    <row r="46" spans="1:15" ht="71.25" customHeight="1">
      <c r="A46" s="43" t="s">
        <v>32</v>
      </c>
      <c r="B46" s="30" t="s">
        <v>33</v>
      </c>
      <c r="C46" s="21">
        <v>360</v>
      </c>
      <c r="D46" s="21">
        <v>3440</v>
      </c>
      <c r="E46" s="21">
        <v>3440</v>
      </c>
      <c r="F46" s="21">
        <v>-1894.5</v>
      </c>
      <c r="G46" s="28">
        <v>5445</v>
      </c>
      <c r="H46" s="28">
        <v>6572</v>
      </c>
      <c r="I46" s="28">
        <v>6572</v>
      </c>
      <c r="J46" s="28">
        <v>5503</v>
      </c>
      <c r="K46" s="28">
        <v>6650</v>
      </c>
      <c r="L46" s="28">
        <v>6650</v>
      </c>
      <c r="M46" s="63">
        <v>9598000</v>
      </c>
      <c r="N46" s="63">
        <v>0</v>
      </c>
      <c r="O46" s="63">
        <f t="shared" si="1"/>
        <v>9598000</v>
      </c>
    </row>
    <row r="47" spans="1:15" ht="18">
      <c r="A47" s="42" t="s">
        <v>34</v>
      </c>
      <c r="B47" s="24" t="s">
        <v>35</v>
      </c>
      <c r="C47" s="32" t="e">
        <f>C48+#REF!</f>
        <v>#REF!</v>
      </c>
      <c r="D47" s="32" t="e">
        <f>D48+#REF!</f>
        <v>#REF!</v>
      </c>
      <c r="E47" s="32" t="e">
        <f>E48+#REF!</f>
        <v>#REF!</v>
      </c>
      <c r="F47" s="32" t="e">
        <f>F48+#REF!</f>
        <v>#REF!</v>
      </c>
      <c r="G47" s="28" t="e">
        <f>G48+#REF!</f>
        <v>#REF!</v>
      </c>
      <c r="H47" s="28" t="e">
        <f>H48+#REF!</f>
        <v>#REF!</v>
      </c>
      <c r="I47" s="28" t="e">
        <f>I48+#REF!</f>
        <v>#REF!</v>
      </c>
      <c r="J47" s="28" t="e">
        <f>J48+#REF!</f>
        <v>#REF!</v>
      </c>
      <c r="K47" s="28" t="e">
        <f>K48+#REF!</f>
        <v>#REF!</v>
      </c>
      <c r="L47" s="28" t="e">
        <f>L48+#REF!</f>
        <v>#REF!</v>
      </c>
      <c r="M47" s="64">
        <f>M48+M50</f>
        <v>2943800</v>
      </c>
      <c r="N47" s="64">
        <f>N48+N50</f>
        <v>0</v>
      </c>
      <c r="O47" s="64">
        <f t="shared" si="1"/>
        <v>2943800</v>
      </c>
    </row>
    <row r="48" spans="1:15" ht="31.5">
      <c r="A48" s="42" t="s">
        <v>36</v>
      </c>
      <c r="B48" s="24" t="s">
        <v>37</v>
      </c>
      <c r="C48" s="32">
        <f aca="true" t="shared" si="7" ref="C48:N48">C49</f>
        <v>112</v>
      </c>
      <c r="D48" s="32">
        <f t="shared" si="7"/>
        <v>112</v>
      </c>
      <c r="E48" s="32">
        <f t="shared" si="7"/>
        <v>114</v>
      </c>
      <c r="F48" s="32">
        <f t="shared" si="7"/>
        <v>112</v>
      </c>
      <c r="G48" s="28">
        <f t="shared" si="7"/>
        <v>685</v>
      </c>
      <c r="H48" s="28">
        <f t="shared" si="7"/>
        <v>700</v>
      </c>
      <c r="I48" s="28">
        <f t="shared" si="7"/>
        <v>700</v>
      </c>
      <c r="J48" s="28">
        <f t="shared" si="7"/>
        <v>709</v>
      </c>
      <c r="K48" s="28">
        <f t="shared" si="7"/>
        <v>720</v>
      </c>
      <c r="L48" s="28">
        <f t="shared" si="7"/>
        <v>720</v>
      </c>
      <c r="M48" s="64">
        <f t="shared" si="7"/>
        <v>2898800</v>
      </c>
      <c r="N48" s="64">
        <f t="shared" si="7"/>
        <v>0</v>
      </c>
      <c r="O48" s="64">
        <f t="shared" si="1"/>
        <v>2898800</v>
      </c>
    </row>
    <row r="49" spans="1:15" ht="54" customHeight="1">
      <c r="A49" s="30" t="s">
        <v>38</v>
      </c>
      <c r="B49" s="30" t="s">
        <v>39</v>
      </c>
      <c r="C49" s="21">
        <v>112</v>
      </c>
      <c r="D49" s="21">
        <v>112</v>
      </c>
      <c r="E49" s="21">
        <v>114</v>
      </c>
      <c r="F49" s="21">
        <v>112</v>
      </c>
      <c r="G49" s="28">
        <v>685</v>
      </c>
      <c r="H49" s="28">
        <v>700</v>
      </c>
      <c r="I49" s="28">
        <v>700</v>
      </c>
      <c r="J49" s="28">
        <v>709</v>
      </c>
      <c r="K49" s="28">
        <v>720</v>
      </c>
      <c r="L49" s="28">
        <v>720</v>
      </c>
      <c r="M49" s="63">
        <v>2898800</v>
      </c>
      <c r="N49" s="63">
        <v>0</v>
      </c>
      <c r="O49" s="63">
        <f t="shared" si="1"/>
        <v>2898800</v>
      </c>
    </row>
    <row r="50" spans="1:15" ht="38.25" customHeight="1">
      <c r="A50" s="30" t="s">
        <v>148</v>
      </c>
      <c r="B50" s="30" t="s">
        <v>149</v>
      </c>
      <c r="C50" s="21">
        <v>9</v>
      </c>
      <c r="D50" s="21">
        <v>12</v>
      </c>
      <c r="E50" s="21">
        <v>12</v>
      </c>
      <c r="F50" s="21">
        <v>7</v>
      </c>
      <c r="G50" s="28">
        <v>10</v>
      </c>
      <c r="H50" s="28">
        <v>30</v>
      </c>
      <c r="I50" s="28">
        <v>30</v>
      </c>
      <c r="J50" s="28">
        <v>10</v>
      </c>
      <c r="K50" s="28">
        <v>35</v>
      </c>
      <c r="L50" s="28">
        <v>35</v>
      </c>
      <c r="M50" s="64">
        <f>M51</f>
        <v>45000</v>
      </c>
      <c r="N50" s="64">
        <f>N51</f>
        <v>0</v>
      </c>
      <c r="O50" s="63">
        <f t="shared" si="1"/>
        <v>45000</v>
      </c>
    </row>
    <row r="51" spans="1:15" ht="35.25" customHeight="1">
      <c r="A51" s="43" t="s">
        <v>40</v>
      </c>
      <c r="B51" s="30" t="s">
        <v>143</v>
      </c>
      <c r="C51" s="21"/>
      <c r="D51" s="21"/>
      <c r="E51" s="21"/>
      <c r="F51" s="21"/>
      <c r="G51" s="28"/>
      <c r="H51" s="28"/>
      <c r="I51" s="28"/>
      <c r="J51" s="28"/>
      <c r="K51" s="28"/>
      <c r="L51" s="28"/>
      <c r="M51" s="63">
        <v>45000</v>
      </c>
      <c r="N51" s="63">
        <v>0</v>
      </c>
      <c r="O51" s="63">
        <f t="shared" si="1"/>
        <v>45000</v>
      </c>
    </row>
    <row r="52" spans="1:15" ht="49.5" customHeight="1">
      <c r="A52" s="42" t="s">
        <v>41</v>
      </c>
      <c r="B52" s="24" t="s">
        <v>42</v>
      </c>
      <c r="C52" s="32" t="e">
        <f>C53+C58+#REF!</f>
        <v>#REF!</v>
      </c>
      <c r="D52" s="32" t="e">
        <f>D53+D58+#REF!</f>
        <v>#REF!</v>
      </c>
      <c r="E52" s="32" t="e">
        <f>E53+E58+#REF!</f>
        <v>#REF!</v>
      </c>
      <c r="F52" s="32" t="e">
        <f>F53+F58+#REF!</f>
        <v>#REF!</v>
      </c>
      <c r="G52" s="28" t="e">
        <f>G53+G58+#REF!</f>
        <v>#REF!</v>
      </c>
      <c r="H52" s="28" t="e">
        <f>H53+H58+#REF!</f>
        <v>#REF!</v>
      </c>
      <c r="I52" s="28" t="e">
        <f>I53+I58+#REF!</f>
        <v>#REF!</v>
      </c>
      <c r="J52" s="28" t="e">
        <f>J53+J58+#REF!</f>
        <v>#REF!</v>
      </c>
      <c r="K52" s="28" t="e">
        <f>K53+K58+#REF!</f>
        <v>#REF!</v>
      </c>
      <c r="L52" s="28" t="e">
        <f>L53+L58+#REF!</f>
        <v>#REF!</v>
      </c>
      <c r="M52" s="64">
        <f>M53+M58</f>
        <v>15420700</v>
      </c>
      <c r="N52" s="64">
        <f>N53+N58</f>
        <v>0</v>
      </c>
      <c r="O52" s="64">
        <f t="shared" si="1"/>
        <v>15420700</v>
      </c>
    </row>
    <row r="53" spans="1:15" ht="107.25" customHeight="1">
      <c r="A53" s="42" t="s">
        <v>43</v>
      </c>
      <c r="B53" s="24" t="s">
        <v>135</v>
      </c>
      <c r="C53" s="32" t="e">
        <f aca="true" t="shared" si="8" ref="C53:J53">C54+C56</f>
        <v>#REF!</v>
      </c>
      <c r="D53" s="32" t="e">
        <f t="shared" si="8"/>
        <v>#REF!</v>
      </c>
      <c r="E53" s="32" t="e">
        <f t="shared" si="8"/>
        <v>#REF!</v>
      </c>
      <c r="F53" s="32" t="e">
        <f t="shared" si="8"/>
        <v>#REF!</v>
      </c>
      <c r="G53" s="28">
        <f t="shared" si="8"/>
        <v>11402.8</v>
      </c>
      <c r="H53" s="28">
        <f t="shared" si="8"/>
        <v>16280</v>
      </c>
      <c r="I53" s="28">
        <f>I54+I56</f>
        <v>16280</v>
      </c>
      <c r="J53" s="28">
        <f t="shared" si="8"/>
        <v>11562.8</v>
      </c>
      <c r="K53" s="28">
        <f>K54+K56</f>
        <v>16060</v>
      </c>
      <c r="L53" s="28">
        <f>L54+L56</f>
        <v>16060</v>
      </c>
      <c r="M53" s="64">
        <f>M54+M56</f>
        <v>14664700</v>
      </c>
      <c r="N53" s="64">
        <f>N54+N56</f>
        <v>0</v>
      </c>
      <c r="O53" s="64">
        <f t="shared" si="1"/>
        <v>14664700</v>
      </c>
    </row>
    <row r="54" spans="1:15" ht="82.5" customHeight="1">
      <c r="A54" s="42" t="s">
        <v>44</v>
      </c>
      <c r="B54" s="24" t="s">
        <v>145</v>
      </c>
      <c r="C54" s="32" t="e">
        <f>#REF!+#REF!</f>
        <v>#REF!</v>
      </c>
      <c r="D54" s="32" t="e">
        <f>#REF!+#REF!</f>
        <v>#REF!</v>
      </c>
      <c r="E54" s="32" t="e">
        <f>#REF!+#REF!</f>
        <v>#REF!</v>
      </c>
      <c r="F54" s="32" t="e">
        <f>#REF!+#REF!</f>
        <v>#REF!</v>
      </c>
      <c r="G54" s="28">
        <f aca="true" t="shared" si="9" ref="G54:N54">G55</f>
        <v>5040</v>
      </c>
      <c r="H54" s="28">
        <f t="shared" si="9"/>
        <v>9280</v>
      </c>
      <c r="I54" s="28">
        <f t="shared" si="9"/>
        <v>9280</v>
      </c>
      <c r="J54" s="28">
        <f t="shared" si="9"/>
        <v>5200</v>
      </c>
      <c r="K54" s="28">
        <f t="shared" si="9"/>
        <v>8960</v>
      </c>
      <c r="L54" s="28">
        <f t="shared" si="9"/>
        <v>8960</v>
      </c>
      <c r="M54" s="64">
        <f t="shared" si="9"/>
        <v>10472000</v>
      </c>
      <c r="N54" s="64">
        <f t="shared" si="9"/>
        <v>0</v>
      </c>
      <c r="O54" s="64">
        <f t="shared" si="1"/>
        <v>10472000</v>
      </c>
    </row>
    <row r="55" spans="1:15" ht="88.5" customHeight="1">
      <c r="A55" s="43" t="s">
        <v>144</v>
      </c>
      <c r="B55" s="30" t="s">
        <v>45</v>
      </c>
      <c r="C55" s="21"/>
      <c r="D55" s="21"/>
      <c r="E55" s="21"/>
      <c r="F55" s="21"/>
      <c r="G55" s="28">
        <v>5040</v>
      </c>
      <c r="H55" s="28">
        <v>9280</v>
      </c>
      <c r="I55" s="28">
        <v>9280</v>
      </c>
      <c r="J55" s="28">
        <v>5200</v>
      </c>
      <c r="K55" s="28">
        <v>8960</v>
      </c>
      <c r="L55" s="28">
        <v>8960</v>
      </c>
      <c r="M55" s="63">
        <v>10472000</v>
      </c>
      <c r="N55" s="63">
        <v>0</v>
      </c>
      <c r="O55" s="63">
        <f t="shared" si="1"/>
        <v>10472000</v>
      </c>
    </row>
    <row r="56" spans="1:15" ht="99.75" customHeight="1">
      <c r="A56" s="42" t="s">
        <v>46</v>
      </c>
      <c r="B56" s="33" t="s">
        <v>146</v>
      </c>
      <c r="C56" s="32">
        <f aca="true" t="shared" si="10" ref="C56:N56">C57</f>
        <v>1500</v>
      </c>
      <c r="D56" s="32">
        <f t="shared" si="10"/>
        <v>1500</v>
      </c>
      <c r="E56" s="32">
        <f t="shared" si="10"/>
        <v>1500</v>
      </c>
      <c r="F56" s="32">
        <f t="shared" si="10"/>
        <v>1500</v>
      </c>
      <c r="G56" s="28">
        <f t="shared" si="10"/>
        <v>6362.8</v>
      </c>
      <c r="H56" s="28">
        <f t="shared" si="10"/>
        <v>7000</v>
      </c>
      <c r="I56" s="28">
        <f t="shared" si="10"/>
        <v>7000</v>
      </c>
      <c r="J56" s="28">
        <f t="shared" si="10"/>
        <v>6362.8</v>
      </c>
      <c r="K56" s="28">
        <f t="shared" si="10"/>
        <v>7100</v>
      </c>
      <c r="L56" s="28">
        <f t="shared" si="10"/>
        <v>7100</v>
      </c>
      <c r="M56" s="64">
        <f t="shared" si="10"/>
        <v>4192700</v>
      </c>
      <c r="N56" s="64">
        <f t="shared" si="10"/>
        <v>0</v>
      </c>
      <c r="O56" s="64">
        <f t="shared" si="1"/>
        <v>4192700</v>
      </c>
    </row>
    <row r="57" spans="1:15" ht="66.75" customHeight="1">
      <c r="A57" s="43" t="s">
        <v>47</v>
      </c>
      <c r="B57" s="30" t="s">
        <v>130</v>
      </c>
      <c r="C57" s="21">
        <v>1500</v>
      </c>
      <c r="D57" s="21">
        <v>1500</v>
      </c>
      <c r="E57" s="21">
        <v>1500</v>
      </c>
      <c r="F57" s="21">
        <v>1500</v>
      </c>
      <c r="G57" s="28">
        <v>6362.8</v>
      </c>
      <c r="H57" s="28">
        <v>7000</v>
      </c>
      <c r="I57" s="28">
        <v>7000</v>
      </c>
      <c r="J57" s="28">
        <v>6362.8</v>
      </c>
      <c r="K57" s="28">
        <v>7100</v>
      </c>
      <c r="L57" s="28">
        <v>7100</v>
      </c>
      <c r="M57" s="63">
        <v>4192700</v>
      </c>
      <c r="N57" s="63">
        <v>0</v>
      </c>
      <c r="O57" s="63">
        <f t="shared" si="1"/>
        <v>4192700</v>
      </c>
    </row>
    <row r="58" spans="1:15" ht="36.75" customHeight="1">
      <c r="A58" s="42" t="s">
        <v>48</v>
      </c>
      <c r="B58" s="24" t="s">
        <v>49</v>
      </c>
      <c r="C58" s="32">
        <f aca="true" t="shared" si="11" ref="C58:M59">C59</f>
        <v>120</v>
      </c>
      <c r="D58" s="32">
        <f t="shared" si="11"/>
        <v>1980</v>
      </c>
      <c r="E58" s="32">
        <f t="shared" si="11"/>
        <v>0</v>
      </c>
      <c r="F58" s="32">
        <f t="shared" si="11"/>
        <v>0</v>
      </c>
      <c r="G58" s="28">
        <f t="shared" si="11"/>
        <v>1631</v>
      </c>
      <c r="H58" s="28">
        <f t="shared" si="11"/>
        <v>125</v>
      </c>
      <c r="I58" s="28">
        <f t="shared" si="11"/>
        <v>125</v>
      </c>
      <c r="J58" s="28">
        <f t="shared" si="11"/>
        <v>2944</v>
      </c>
      <c r="K58" s="28">
        <f t="shared" si="11"/>
        <v>125</v>
      </c>
      <c r="L58" s="28">
        <f t="shared" si="11"/>
        <v>125</v>
      </c>
      <c r="M58" s="63">
        <f t="shared" si="11"/>
        <v>756000</v>
      </c>
      <c r="N58" s="63">
        <v>0</v>
      </c>
      <c r="O58" s="63">
        <f t="shared" si="1"/>
        <v>756000</v>
      </c>
    </row>
    <row r="59" spans="1:15" ht="52.5" customHeight="1">
      <c r="A59" s="42" t="s">
        <v>50</v>
      </c>
      <c r="B59" s="24" t="s">
        <v>147</v>
      </c>
      <c r="C59" s="32">
        <f t="shared" si="11"/>
        <v>120</v>
      </c>
      <c r="D59" s="32">
        <f t="shared" si="11"/>
        <v>1980</v>
      </c>
      <c r="E59" s="32">
        <f t="shared" si="11"/>
        <v>0</v>
      </c>
      <c r="F59" s="32">
        <f t="shared" si="11"/>
        <v>0</v>
      </c>
      <c r="G59" s="28">
        <f t="shared" si="11"/>
        <v>1631</v>
      </c>
      <c r="H59" s="28">
        <f t="shared" si="11"/>
        <v>125</v>
      </c>
      <c r="I59" s="28">
        <f t="shared" si="11"/>
        <v>125</v>
      </c>
      <c r="J59" s="28">
        <f t="shared" si="11"/>
        <v>2944</v>
      </c>
      <c r="K59" s="28">
        <f t="shared" si="11"/>
        <v>125</v>
      </c>
      <c r="L59" s="28">
        <f t="shared" si="11"/>
        <v>125</v>
      </c>
      <c r="M59" s="63">
        <f t="shared" si="11"/>
        <v>756000</v>
      </c>
      <c r="N59" s="63">
        <v>0</v>
      </c>
      <c r="O59" s="63">
        <f t="shared" si="1"/>
        <v>756000</v>
      </c>
    </row>
    <row r="60" spans="1:15" ht="54" customHeight="1">
      <c r="A60" s="43" t="s">
        <v>51</v>
      </c>
      <c r="B60" s="30" t="s">
        <v>52</v>
      </c>
      <c r="C60" s="21">
        <v>120</v>
      </c>
      <c r="D60" s="21">
        <v>1980</v>
      </c>
      <c r="E60" s="21">
        <v>0</v>
      </c>
      <c r="F60" s="21">
        <v>0</v>
      </c>
      <c r="G60" s="28">
        <v>1631</v>
      </c>
      <c r="H60" s="28">
        <v>125</v>
      </c>
      <c r="I60" s="28">
        <v>125</v>
      </c>
      <c r="J60" s="28">
        <v>2944</v>
      </c>
      <c r="K60" s="28">
        <v>125</v>
      </c>
      <c r="L60" s="28">
        <v>125</v>
      </c>
      <c r="M60" s="63">
        <v>756000</v>
      </c>
      <c r="N60" s="63">
        <v>0</v>
      </c>
      <c r="O60" s="63">
        <f t="shared" si="1"/>
        <v>756000</v>
      </c>
    </row>
    <row r="61" spans="1:15" ht="31.5">
      <c r="A61" s="42" t="s">
        <v>53</v>
      </c>
      <c r="B61" s="24" t="s">
        <v>54</v>
      </c>
      <c r="C61" s="32">
        <f aca="true" t="shared" si="12" ref="C61:N61">C62</f>
        <v>260</v>
      </c>
      <c r="D61" s="32">
        <f t="shared" si="12"/>
        <v>260</v>
      </c>
      <c r="E61" s="32">
        <f t="shared" si="12"/>
        <v>260</v>
      </c>
      <c r="F61" s="32">
        <f t="shared" si="12"/>
        <v>260</v>
      </c>
      <c r="G61" s="28">
        <f t="shared" si="12"/>
        <v>1244</v>
      </c>
      <c r="H61" s="28">
        <f t="shared" si="12"/>
        <v>1244</v>
      </c>
      <c r="I61" s="28">
        <f t="shared" si="12"/>
        <v>1244</v>
      </c>
      <c r="J61" s="28">
        <f t="shared" si="12"/>
        <v>1258</v>
      </c>
      <c r="K61" s="28">
        <f t="shared" si="12"/>
        <v>1258</v>
      </c>
      <c r="L61" s="28">
        <f t="shared" si="12"/>
        <v>1258</v>
      </c>
      <c r="M61" s="64">
        <f t="shared" si="12"/>
        <v>1338000</v>
      </c>
      <c r="N61" s="64">
        <f t="shared" si="12"/>
        <v>0</v>
      </c>
      <c r="O61" s="64">
        <f t="shared" si="1"/>
        <v>1338000</v>
      </c>
    </row>
    <row r="62" spans="1:15" ht="23.25" customHeight="1">
      <c r="A62" s="42" t="s">
        <v>55</v>
      </c>
      <c r="B62" s="24" t="s">
        <v>56</v>
      </c>
      <c r="C62" s="21">
        <v>260</v>
      </c>
      <c r="D62" s="21">
        <v>260</v>
      </c>
      <c r="E62" s="21">
        <v>260</v>
      </c>
      <c r="F62" s="21">
        <v>260</v>
      </c>
      <c r="G62" s="28">
        <v>1244</v>
      </c>
      <c r="H62" s="28">
        <v>1244</v>
      </c>
      <c r="I62" s="28">
        <v>1244</v>
      </c>
      <c r="J62" s="28">
        <v>1258</v>
      </c>
      <c r="K62" s="28">
        <v>1258</v>
      </c>
      <c r="L62" s="28">
        <v>1258</v>
      </c>
      <c r="M62" s="64">
        <f>SUM(M63:M66)</f>
        <v>1338000</v>
      </c>
      <c r="N62" s="64">
        <f>SUM(N63:N66)</f>
        <v>0</v>
      </c>
      <c r="O62" s="64">
        <f t="shared" si="1"/>
        <v>1338000</v>
      </c>
    </row>
    <row r="63" spans="1:15" ht="32.25" customHeight="1">
      <c r="A63" s="43" t="s">
        <v>153</v>
      </c>
      <c r="B63" s="30" t="s">
        <v>158</v>
      </c>
      <c r="C63" s="21"/>
      <c r="D63" s="21"/>
      <c r="E63" s="21"/>
      <c r="F63" s="21"/>
      <c r="G63" s="28"/>
      <c r="H63" s="28"/>
      <c r="I63" s="28"/>
      <c r="J63" s="28"/>
      <c r="K63" s="28"/>
      <c r="L63" s="28"/>
      <c r="M63" s="63">
        <v>54300</v>
      </c>
      <c r="N63" s="63">
        <v>0</v>
      </c>
      <c r="O63" s="63">
        <f t="shared" si="1"/>
        <v>54300</v>
      </c>
    </row>
    <row r="64" spans="1:15" ht="35.25" customHeight="1">
      <c r="A64" s="43" t="s">
        <v>155</v>
      </c>
      <c r="B64" s="30" t="s">
        <v>154</v>
      </c>
      <c r="C64" s="21"/>
      <c r="D64" s="21"/>
      <c r="E64" s="21"/>
      <c r="F64" s="21"/>
      <c r="G64" s="28"/>
      <c r="H64" s="28"/>
      <c r="I64" s="28"/>
      <c r="J64" s="28"/>
      <c r="K64" s="28"/>
      <c r="L64" s="28"/>
      <c r="M64" s="63">
        <v>98200</v>
      </c>
      <c r="N64" s="63">
        <v>0</v>
      </c>
      <c r="O64" s="63">
        <f t="shared" si="1"/>
        <v>98200</v>
      </c>
    </row>
    <row r="65" spans="1:15" ht="23.25" customHeight="1">
      <c r="A65" s="43" t="s">
        <v>156</v>
      </c>
      <c r="B65" s="30" t="s">
        <v>159</v>
      </c>
      <c r="C65" s="21"/>
      <c r="D65" s="21"/>
      <c r="E65" s="21"/>
      <c r="F65" s="21"/>
      <c r="G65" s="28"/>
      <c r="H65" s="28"/>
      <c r="I65" s="28"/>
      <c r="J65" s="28"/>
      <c r="K65" s="28"/>
      <c r="L65" s="28"/>
      <c r="M65" s="63">
        <v>485600</v>
      </c>
      <c r="N65" s="63">
        <v>0</v>
      </c>
      <c r="O65" s="63">
        <f t="shared" si="1"/>
        <v>485600</v>
      </c>
    </row>
    <row r="66" spans="1:15" ht="23.25" customHeight="1">
      <c r="A66" s="43" t="s">
        <v>157</v>
      </c>
      <c r="B66" s="30" t="s">
        <v>160</v>
      </c>
      <c r="C66" s="21"/>
      <c r="D66" s="21"/>
      <c r="E66" s="21"/>
      <c r="F66" s="21"/>
      <c r="G66" s="28"/>
      <c r="H66" s="28"/>
      <c r="I66" s="28"/>
      <c r="J66" s="28"/>
      <c r="K66" s="28"/>
      <c r="L66" s="28"/>
      <c r="M66" s="63">
        <v>699900</v>
      </c>
      <c r="N66" s="63">
        <v>0</v>
      </c>
      <c r="O66" s="63">
        <f t="shared" si="1"/>
        <v>699900</v>
      </c>
    </row>
    <row r="67" spans="1:15" ht="41.25" customHeight="1">
      <c r="A67" s="42" t="s">
        <v>103</v>
      </c>
      <c r="B67" s="24" t="s">
        <v>112</v>
      </c>
      <c r="C67" s="21"/>
      <c r="D67" s="21"/>
      <c r="E67" s="21"/>
      <c r="F67" s="21"/>
      <c r="G67" s="26">
        <f aca="true" t="shared" si="13" ref="G67:L67">G68+G71</f>
        <v>0</v>
      </c>
      <c r="H67" s="26">
        <f t="shared" si="13"/>
        <v>1000</v>
      </c>
      <c r="I67" s="26">
        <f t="shared" si="13"/>
        <v>2000</v>
      </c>
      <c r="J67" s="26">
        <f t="shared" si="13"/>
        <v>0</v>
      </c>
      <c r="K67" s="26">
        <f t="shared" si="13"/>
        <v>1000</v>
      </c>
      <c r="L67" s="26">
        <f t="shared" si="13"/>
        <v>1000</v>
      </c>
      <c r="M67" s="64">
        <f>M68+M71</f>
        <v>10387100</v>
      </c>
      <c r="N67" s="64">
        <f>N68+N71</f>
        <v>3900000</v>
      </c>
      <c r="O67" s="64">
        <f t="shared" si="1"/>
        <v>14287100</v>
      </c>
    </row>
    <row r="68" spans="1:15" ht="104.25" customHeight="1">
      <c r="A68" s="42" t="s">
        <v>111</v>
      </c>
      <c r="B68" s="24" t="s">
        <v>128</v>
      </c>
      <c r="C68" s="21"/>
      <c r="D68" s="21"/>
      <c r="E68" s="21"/>
      <c r="F68" s="21"/>
      <c r="G68" s="26">
        <f>G69</f>
        <v>0</v>
      </c>
      <c r="H68" s="26">
        <f aca="true" t="shared" si="14" ref="H68:N68">H69</f>
        <v>0</v>
      </c>
      <c r="I68" s="26">
        <f t="shared" si="14"/>
        <v>0</v>
      </c>
      <c r="J68" s="26">
        <f t="shared" si="14"/>
        <v>0</v>
      </c>
      <c r="K68" s="26">
        <f t="shared" si="14"/>
        <v>0</v>
      </c>
      <c r="L68" s="26">
        <f t="shared" si="14"/>
        <v>0</v>
      </c>
      <c r="M68" s="64">
        <f t="shared" si="14"/>
        <v>5387100</v>
      </c>
      <c r="N68" s="64">
        <f t="shared" si="14"/>
        <v>3900000</v>
      </c>
      <c r="O68" s="64">
        <f t="shared" si="1"/>
        <v>9287100</v>
      </c>
    </row>
    <row r="69" spans="1:15" ht="97.5" customHeight="1">
      <c r="A69" s="42" t="s">
        <v>151</v>
      </c>
      <c r="B69" s="24" t="s">
        <v>152</v>
      </c>
      <c r="C69" s="21"/>
      <c r="D69" s="21"/>
      <c r="E69" s="21"/>
      <c r="F69" s="21"/>
      <c r="G69" s="26"/>
      <c r="H69" s="26"/>
      <c r="I69" s="26"/>
      <c r="J69" s="26"/>
      <c r="K69" s="26"/>
      <c r="L69" s="26"/>
      <c r="M69" s="64">
        <f>M70</f>
        <v>5387100</v>
      </c>
      <c r="N69" s="64">
        <f>N70</f>
        <v>3900000</v>
      </c>
      <c r="O69" s="64">
        <f t="shared" si="1"/>
        <v>9287100</v>
      </c>
    </row>
    <row r="70" spans="1:15" ht="96.75" customHeight="1">
      <c r="A70" s="43" t="s">
        <v>150</v>
      </c>
      <c r="B70" s="30" t="s">
        <v>129</v>
      </c>
      <c r="C70" s="21"/>
      <c r="D70" s="21"/>
      <c r="E70" s="21"/>
      <c r="F70" s="21"/>
      <c r="G70" s="28"/>
      <c r="H70" s="28"/>
      <c r="I70" s="28"/>
      <c r="J70" s="28"/>
      <c r="K70" s="28"/>
      <c r="L70" s="28"/>
      <c r="M70" s="63">
        <v>5387100</v>
      </c>
      <c r="N70" s="63">
        <v>3900000</v>
      </c>
      <c r="O70" s="63">
        <f t="shared" si="1"/>
        <v>9287100</v>
      </c>
    </row>
    <row r="71" spans="1:15" ht="66" customHeight="1">
      <c r="A71" s="42" t="s">
        <v>104</v>
      </c>
      <c r="B71" s="24" t="s">
        <v>184</v>
      </c>
      <c r="C71" s="21"/>
      <c r="D71" s="21"/>
      <c r="E71" s="21"/>
      <c r="F71" s="21"/>
      <c r="G71" s="26">
        <f>G73</f>
        <v>0</v>
      </c>
      <c r="H71" s="26">
        <f>H73</f>
        <v>1000</v>
      </c>
      <c r="I71" s="26">
        <f>I73</f>
        <v>2000</v>
      </c>
      <c r="J71" s="26">
        <f aca="true" t="shared" si="15" ref="J71:L72">J72</f>
        <v>0</v>
      </c>
      <c r="K71" s="26">
        <f t="shared" si="15"/>
        <v>1000</v>
      </c>
      <c r="L71" s="26">
        <f t="shared" si="15"/>
        <v>1000</v>
      </c>
      <c r="M71" s="64">
        <f>M73</f>
        <v>5000000</v>
      </c>
      <c r="N71" s="64">
        <f>N73</f>
        <v>0</v>
      </c>
      <c r="O71" s="64">
        <f t="shared" si="1"/>
        <v>5000000</v>
      </c>
    </row>
    <row r="72" spans="1:15" ht="33.75" customHeight="1">
      <c r="A72" s="42" t="s">
        <v>105</v>
      </c>
      <c r="B72" s="24" t="s">
        <v>106</v>
      </c>
      <c r="C72" s="32"/>
      <c r="D72" s="32"/>
      <c r="E72" s="32"/>
      <c r="F72" s="32"/>
      <c r="G72" s="26">
        <f>G73</f>
        <v>0</v>
      </c>
      <c r="H72" s="26">
        <f>H73</f>
        <v>1000</v>
      </c>
      <c r="I72" s="26">
        <f>I73</f>
        <v>2000</v>
      </c>
      <c r="J72" s="26">
        <f t="shared" si="15"/>
        <v>0</v>
      </c>
      <c r="K72" s="26">
        <f t="shared" si="15"/>
        <v>1000</v>
      </c>
      <c r="L72" s="26">
        <f t="shared" si="15"/>
        <v>1000</v>
      </c>
      <c r="M72" s="64">
        <f>M73</f>
        <v>5000000</v>
      </c>
      <c r="N72" s="64">
        <f>N73</f>
        <v>0</v>
      </c>
      <c r="O72" s="64">
        <f t="shared" si="1"/>
        <v>5000000</v>
      </c>
    </row>
    <row r="73" spans="1:15" ht="48.75" customHeight="1">
      <c r="A73" s="43" t="s">
        <v>107</v>
      </c>
      <c r="B73" s="30" t="s">
        <v>108</v>
      </c>
      <c r="C73" s="21"/>
      <c r="D73" s="21"/>
      <c r="E73" s="21"/>
      <c r="F73" s="21"/>
      <c r="G73" s="28">
        <v>0</v>
      </c>
      <c r="H73" s="28">
        <v>1000</v>
      </c>
      <c r="I73" s="28">
        <v>2000</v>
      </c>
      <c r="J73" s="28">
        <v>0</v>
      </c>
      <c r="K73" s="28">
        <v>1000</v>
      </c>
      <c r="L73" s="28">
        <v>1000</v>
      </c>
      <c r="M73" s="63">
        <v>5000000</v>
      </c>
      <c r="N73" s="63">
        <v>0</v>
      </c>
      <c r="O73" s="63">
        <f t="shared" si="1"/>
        <v>5000000</v>
      </c>
    </row>
    <row r="74" spans="1:15" ht="18">
      <c r="A74" s="42" t="s">
        <v>57</v>
      </c>
      <c r="B74" s="24" t="s">
        <v>58</v>
      </c>
      <c r="C74" s="32" t="e">
        <f>C75+C78+#REF!+C81+#REF!+C82+C79+#REF!</f>
        <v>#REF!</v>
      </c>
      <c r="D74" s="32" t="e">
        <f>D75+D78+#REF!+D81+#REF!+D82+D79+#REF!</f>
        <v>#REF!</v>
      </c>
      <c r="E74" s="32" t="e">
        <f>E75+E78+#REF!+E81+#REF!+E82+E79+#REF!</f>
        <v>#REF!</v>
      </c>
      <c r="F74" s="32" t="e">
        <f>F75+F78+#REF!+F81+#REF!+F82+F79+#REF!</f>
        <v>#REF!</v>
      </c>
      <c r="G74" s="28" t="e">
        <f>G75+G78+#REF!+G79+G81+#REF!+G82</f>
        <v>#REF!</v>
      </c>
      <c r="H74" s="28" t="e">
        <f>H75+H78+#REF!+H79+H81+#REF!+H82</f>
        <v>#REF!</v>
      </c>
      <c r="I74" s="28" t="e">
        <f>I75+I78+#REF!+I79+I81+#REF!+I82</f>
        <v>#REF!</v>
      </c>
      <c r="J74" s="28" t="e">
        <f>J75+J78+#REF!+J79+J81+#REF!+J82</f>
        <v>#REF!</v>
      </c>
      <c r="K74" s="28" t="e">
        <f>K75+K78+#REF!+K79+K81+#REF!+K82</f>
        <v>#REF!</v>
      </c>
      <c r="L74" s="28" t="e">
        <f>L75+L78+#REF!+L79+L81+#REF!+L82</f>
        <v>#REF!</v>
      </c>
      <c r="M74" s="64">
        <f>M75+M78+M79+M81+M82</f>
        <v>3681100</v>
      </c>
      <c r="N74" s="64">
        <f>N75+N78+N79+N81+N82</f>
        <v>0</v>
      </c>
      <c r="O74" s="64">
        <f t="shared" si="1"/>
        <v>3681100</v>
      </c>
    </row>
    <row r="75" spans="1:15" ht="37.5" customHeight="1">
      <c r="A75" s="42" t="s">
        <v>59</v>
      </c>
      <c r="B75" s="24" t="s">
        <v>60</v>
      </c>
      <c r="C75" s="32">
        <f aca="true" t="shared" si="16" ref="C75:J75">C76+C77</f>
        <v>6</v>
      </c>
      <c r="D75" s="32">
        <f t="shared" si="16"/>
        <v>8</v>
      </c>
      <c r="E75" s="32">
        <f t="shared" si="16"/>
        <v>9</v>
      </c>
      <c r="F75" s="32">
        <f t="shared" si="16"/>
        <v>8</v>
      </c>
      <c r="G75" s="28">
        <f t="shared" si="16"/>
        <v>35</v>
      </c>
      <c r="H75" s="28">
        <f t="shared" si="16"/>
        <v>75</v>
      </c>
      <c r="I75" s="28">
        <f>I76+I77</f>
        <v>75</v>
      </c>
      <c r="J75" s="28">
        <f t="shared" si="16"/>
        <v>43</v>
      </c>
      <c r="K75" s="28">
        <f>K76+K77</f>
        <v>92</v>
      </c>
      <c r="L75" s="28">
        <f>L76+L77</f>
        <v>92</v>
      </c>
      <c r="M75" s="64">
        <f>M76+M77</f>
        <v>91800</v>
      </c>
      <c r="N75" s="64">
        <f>N76+N77</f>
        <v>0</v>
      </c>
      <c r="O75" s="63">
        <f t="shared" si="1"/>
        <v>91800</v>
      </c>
    </row>
    <row r="76" spans="1:15" ht="122.25" customHeight="1">
      <c r="A76" s="43" t="s">
        <v>61</v>
      </c>
      <c r="B76" s="57" t="s">
        <v>185</v>
      </c>
      <c r="C76" s="21">
        <v>3</v>
      </c>
      <c r="D76" s="21">
        <v>4</v>
      </c>
      <c r="E76" s="21">
        <v>5</v>
      </c>
      <c r="F76" s="21">
        <v>4</v>
      </c>
      <c r="G76" s="28">
        <v>25</v>
      </c>
      <c r="H76" s="28">
        <v>35</v>
      </c>
      <c r="I76" s="28">
        <v>35</v>
      </c>
      <c r="J76" s="28">
        <v>30</v>
      </c>
      <c r="K76" s="28">
        <v>43</v>
      </c>
      <c r="L76" s="28">
        <v>43</v>
      </c>
      <c r="M76" s="63">
        <v>36200</v>
      </c>
      <c r="N76" s="63">
        <v>0</v>
      </c>
      <c r="O76" s="63">
        <f t="shared" si="1"/>
        <v>36200</v>
      </c>
    </row>
    <row r="77" spans="1:15" ht="68.25" customHeight="1">
      <c r="A77" s="43" t="s">
        <v>62</v>
      </c>
      <c r="B77" s="30" t="s">
        <v>63</v>
      </c>
      <c r="C77" s="21">
        <v>3</v>
      </c>
      <c r="D77" s="21">
        <v>4</v>
      </c>
      <c r="E77" s="21">
        <v>4</v>
      </c>
      <c r="F77" s="21">
        <v>4</v>
      </c>
      <c r="G77" s="28">
        <v>10</v>
      </c>
      <c r="H77" s="28">
        <v>40</v>
      </c>
      <c r="I77" s="28">
        <v>40</v>
      </c>
      <c r="J77" s="28">
        <v>13</v>
      </c>
      <c r="K77" s="28">
        <v>49</v>
      </c>
      <c r="L77" s="28">
        <v>49</v>
      </c>
      <c r="M77" s="63">
        <v>55600</v>
      </c>
      <c r="N77" s="63">
        <v>0</v>
      </c>
      <c r="O77" s="63">
        <f t="shared" si="1"/>
        <v>55600</v>
      </c>
    </row>
    <row r="78" spans="1:15" ht="74.25" customHeight="1">
      <c r="A78" s="42" t="s">
        <v>64</v>
      </c>
      <c r="B78" s="24" t="s">
        <v>65</v>
      </c>
      <c r="C78" s="32">
        <v>15</v>
      </c>
      <c r="D78" s="32">
        <v>15</v>
      </c>
      <c r="E78" s="32">
        <v>15</v>
      </c>
      <c r="F78" s="32">
        <v>15</v>
      </c>
      <c r="G78" s="28">
        <v>380</v>
      </c>
      <c r="H78" s="28">
        <v>300</v>
      </c>
      <c r="I78" s="28">
        <v>300</v>
      </c>
      <c r="J78" s="28">
        <v>475</v>
      </c>
      <c r="K78" s="28">
        <v>365</v>
      </c>
      <c r="L78" s="28">
        <v>365</v>
      </c>
      <c r="M78" s="64">
        <v>201600</v>
      </c>
      <c r="N78" s="64">
        <v>0</v>
      </c>
      <c r="O78" s="64">
        <f t="shared" si="1"/>
        <v>201600</v>
      </c>
    </row>
    <row r="79" spans="1:15" ht="115.5" customHeight="1">
      <c r="A79" s="42" t="s">
        <v>186</v>
      </c>
      <c r="B79" s="24" t="s">
        <v>187</v>
      </c>
      <c r="C79" s="32">
        <f aca="true" t="shared" si="17" ref="C79:L79">C80</f>
        <v>0</v>
      </c>
      <c r="D79" s="32">
        <f t="shared" si="17"/>
        <v>0</v>
      </c>
      <c r="E79" s="32">
        <f t="shared" si="17"/>
        <v>0</v>
      </c>
      <c r="F79" s="32">
        <f t="shared" si="17"/>
        <v>0</v>
      </c>
      <c r="G79" s="28">
        <f t="shared" si="17"/>
        <v>65</v>
      </c>
      <c r="H79" s="28">
        <f t="shared" si="17"/>
        <v>50</v>
      </c>
      <c r="I79" s="28">
        <f t="shared" si="17"/>
        <v>50</v>
      </c>
      <c r="J79" s="28">
        <f t="shared" si="17"/>
        <v>85</v>
      </c>
      <c r="K79" s="28">
        <f t="shared" si="17"/>
        <v>61</v>
      </c>
      <c r="L79" s="28">
        <f t="shared" si="17"/>
        <v>61</v>
      </c>
      <c r="M79" s="64">
        <f>M80</f>
        <v>15100</v>
      </c>
      <c r="N79" s="64">
        <v>0</v>
      </c>
      <c r="O79" s="64">
        <f t="shared" si="1"/>
        <v>15100</v>
      </c>
    </row>
    <row r="80" spans="1:15" ht="33.75" customHeight="1">
      <c r="A80" s="43" t="s">
        <v>66</v>
      </c>
      <c r="B80" s="30" t="s">
        <v>113</v>
      </c>
      <c r="C80" s="21"/>
      <c r="D80" s="21"/>
      <c r="E80" s="21"/>
      <c r="F80" s="21"/>
      <c r="G80" s="28">
        <v>65</v>
      </c>
      <c r="H80" s="28">
        <v>50</v>
      </c>
      <c r="I80" s="28">
        <v>50</v>
      </c>
      <c r="J80" s="28">
        <v>85</v>
      </c>
      <c r="K80" s="28">
        <v>61</v>
      </c>
      <c r="L80" s="28">
        <v>61</v>
      </c>
      <c r="M80" s="63">
        <v>15100</v>
      </c>
      <c r="N80" s="63">
        <v>0</v>
      </c>
      <c r="O80" s="63">
        <f t="shared" si="1"/>
        <v>15100</v>
      </c>
    </row>
    <row r="81" spans="1:15" s="3" customFormat="1" ht="66.75" customHeight="1">
      <c r="A81" s="42" t="s">
        <v>67</v>
      </c>
      <c r="B81" s="24" t="s">
        <v>68</v>
      </c>
      <c r="C81" s="32">
        <v>8</v>
      </c>
      <c r="D81" s="32">
        <v>9</v>
      </c>
      <c r="E81" s="32">
        <v>9</v>
      </c>
      <c r="F81" s="32">
        <v>9</v>
      </c>
      <c r="G81" s="26">
        <v>887</v>
      </c>
      <c r="H81" s="26">
        <v>740</v>
      </c>
      <c r="I81" s="26">
        <v>740</v>
      </c>
      <c r="J81" s="26">
        <v>1110</v>
      </c>
      <c r="K81" s="26">
        <v>911</v>
      </c>
      <c r="L81" s="26">
        <v>911</v>
      </c>
      <c r="M81" s="64">
        <v>469400</v>
      </c>
      <c r="N81" s="64">
        <v>0</v>
      </c>
      <c r="O81" s="64">
        <f t="shared" si="1"/>
        <v>469400</v>
      </c>
    </row>
    <row r="82" spans="1:15" s="3" customFormat="1" ht="33.75" customHeight="1">
      <c r="A82" s="42" t="s">
        <v>69</v>
      </c>
      <c r="B82" s="24" t="s">
        <v>70</v>
      </c>
      <c r="C82" s="32">
        <f aca="true" t="shared" si="18" ref="C82:L82">C83</f>
        <v>195</v>
      </c>
      <c r="D82" s="32">
        <f t="shared" si="18"/>
        <v>195</v>
      </c>
      <c r="E82" s="32">
        <f t="shared" si="18"/>
        <v>196</v>
      </c>
      <c r="F82" s="32">
        <f t="shared" si="18"/>
        <v>762.5</v>
      </c>
      <c r="G82" s="26">
        <f t="shared" si="18"/>
        <v>1717</v>
      </c>
      <c r="H82" s="26">
        <f t="shared" si="18"/>
        <v>1654</v>
      </c>
      <c r="I82" s="26">
        <f t="shared" si="18"/>
        <v>1654</v>
      </c>
      <c r="J82" s="26">
        <f t="shared" si="18"/>
        <v>2151</v>
      </c>
      <c r="K82" s="26">
        <f t="shared" si="18"/>
        <v>2155</v>
      </c>
      <c r="L82" s="26">
        <f t="shared" si="18"/>
        <v>2155</v>
      </c>
      <c r="M82" s="64">
        <f>M83</f>
        <v>2903200</v>
      </c>
      <c r="N82" s="64">
        <f>N83</f>
        <v>0</v>
      </c>
      <c r="O82" s="64">
        <f t="shared" si="1"/>
        <v>2903200</v>
      </c>
    </row>
    <row r="83" spans="1:15" ht="47.25">
      <c r="A83" s="43" t="s">
        <v>71</v>
      </c>
      <c r="B83" s="30" t="s">
        <v>72</v>
      </c>
      <c r="C83" s="21">
        <v>195</v>
      </c>
      <c r="D83" s="21">
        <v>195</v>
      </c>
      <c r="E83" s="21">
        <v>196</v>
      </c>
      <c r="F83" s="21">
        <v>762.5</v>
      </c>
      <c r="G83" s="28">
        <v>1717</v>
      </c>
      <c r="H83" s="28">
        <v>1654</v>
      </c>
      <c r="I83" s="28">
        <v>1654</v>
      </c>
      <c r="J83" s="28">
        <v>2151</v>
      </c>
      <c r="K83" s="28">
        <v>2155</v>
      </c>
      <c r="L83" s="28">
        <v>2155</v>
      </c>
      <c r="M83" s="63">
        <v>2903200</v>
      </c>
      <c r="N83" s="63">
        <v>0</v>
      </c>
      <c r="O83" s="63">
        <f t="shared" si="1"/>
        <v>2903200</v>
      </c>
    </row>
    <row r="84" spans="1:15" s="3" customFormat="1" ht="18">
      <c r="A84" s="45" t="s">
        <v>73</v>
      </c>
      <c r="B84" s="24" t="s">
        <v>74</v>
      </c>
      <c r="C84" s="32" t="e">
        <f aca="true" t="shared" si="19" ref="C84:M84">C85</f>
        <v>#REF!</v>
      </c>
      <c r="D84" s="32" t="e">
        <f t="shared" si="19"/>
        <v>#REF!</v>
      </c>
      <c r="E84" s="32" t="e">
        <f t="shared" si="19"/>
        <v>#REF!</v>
      </c>
      <c r="F84" s="32" t="e">
        <f t="shared" si="19"/>
        <v>#REF!</v>
      </c>
      <c r="G84" s="26" t="e">
        <f t="shared" si="19"/>
        <v>#REF!</v>
      </c>
      <c r="H84" s="26" t="e">
        <f t="shared" si="19"/>
        <v>#REF!</v>
      </c>
      <c r="I84" s="26" t="e">
        <f t="shared" si="19"/>
        <v>#REF!</v>
      </c>
      <c r="J84" s="26" t="e">
        <f t="shared" si="19"/>
        <v>#REF!</v>
      </c>
      <c r="K84" s="26" t="e">
        <f t="shared" si="19"/>
        <v>#REF!</v>
      </c>
      <c r="L84" s="26" t="e">
        <f t="shared" si="19"/>
        <v>#REF!</v>
      </c>
      <c r="M84" s="64">
        <f t="shared" si="19"/>
        <v>213478904.14</v>
      </c>
      <c r="N84" s="64">
        <f>N85+N113+N116</f>
        <v>-6380150.1</v>
      </c>
      <c r="O84" s="64">
        <f>O85+O113+O116</f>
        <v>207098754.04</v>
      </c>
    </row>
    <row r="85" spans="1:15" ht="39" customHeight="1">
      <c r="A85" s="45" t="s">
        <v>75</v>
      </c>
      <c r="B85" s="24" t="s">
        <v>76</v>
      </c>
      <c r="C85" s="32" t="e">
        <f>C86+#REF!+#REF!+#REF!</f>
        <v>#REF!</v>
      </c>
      <c r="D85" s="32" t="e">
        <f>D86+#REF!+#REF!+#REF!</f>
        <v>#REF!</v>
      </c>
      <c r="E85" s="32" t="e">
        <f>E86+#REF!+#REF!+#REF!</f>
        <v>#REF!</v>
      </c>
      <c r="F85" s="32" t="e">
        <f>F86+#REF!+#REF!+#REF!</f>
        <v>#REF!</v>
      </c>
      <c r="G85" s="28" t="e">
        <f>G86+#REF!+G89</f>
        <v>#REF!</v>
      </c>
      <c r="H85" s="28" t="e">
        <f>H86+#REF!+H89</f>
        <v>#REF!</v>
      </c>
      <c r="I85" s="28" t="e">
        <f>I86+#REF!+I89</f>
        <v>#REF!</v>
      </c>
      <c r="J85" s="28" t="e">
        <f>J86+#REF!+J89</f>
        <v>#REF!</v>
      </c>
      <c r="K85" s="28" t="e">
        <f>K86+#REF!+K89</f>
        <v>#REF!</v>
      </c>
      <c r="L85" s="28" t="e">
        <f>L86+#REF!+L89</f>
        <v>#REF!</v>
      </c>
      <c r="M85" s="64">
        <f>M86+M89</f>
        <v>213478904.14</v>
      </c>
      <c r="N85" s="64">
        <f>N86+N89</f>
        <v>0</v>
      </c>
      <c r="O85" s="64">
        <f t="shared" si="1"/>
        <v>213478904.14</v>
      </c>
    </row>
    <row r="86" spans="1:15" ht="41.25" customHeight="1">
      <c r="A86" s="45" t="s">
        <v>77</v>
      </c>
      <c r="B86" s="24" t="s">
        <v>78</v>
      </c>
      <c r="C86" s="32">
        <f aca="true" t="shared" si="20" ref="C86:N87">C87</f>
        <v>19616</v>
      </c>
      <c r="D86" s="32">
        <f t="shared" si="20"/>
        <v>20110</v>
      </c>
      <c r="E86" s="32">
        <f t="shared" si="20"/>
        <v>11815</v>
      </c>
      <c r="F86" s="32">
        <f t="shared" si="20"/>
        <v>10271</v>
      </c>
      <c r="G86" s="28" t="e">
        <f>G87+#REF!</f>
        <v>#REF!</v>
      </c>
      <c r="H86" s="28" t="e">
        <f>H87+#REF!</f>
        <v>#REF!</v>
      </c>
      <c r="I86" s="28" t="e">
        <f>I87+#REF!</f>
        <v>#REF!</v>
      </c>
      <c r="J86" s="28" t="e">
        <f>J87+#REF!</f>
        <v>#REF!</v>
      </c>
      <c r="K86" s="28" t="e">
        <f>K87+#REF!</f>
        <v>#REF!</v>
      </c>
      <c r="L86" s="28" t="e">
        <f>L87+#REF!</f>
        <v>#REF!</v>
      </c>
      <c r="M86" s="64">
        <f>M87</f>
        <v>13657000</v>
      </c>
      <c r="N86" s="64">
        <f>N87</f>
        <v>0</v>
      </c>
      <c r="O86" s="64">
        <f aca="true" t="shared" si="21" ref="O86:O112">M86+N86</f>
        <v>13657000</v>
      </c>
    </row>
    <row r="87" spans="1:15" s="3" customFormat="1" ht="30.75" customHeight="1">
      <c r="A87" s="45" t="s">
        <v>192</v>
      </c>
      <c r="B87" s="24" t="s">
        <v>79</v>
      </c>
      <c r="C87" s="32">
        <f t="shared" si="20"/>
        <v>19616</v>
      </c>
      <c r="D87" s="32">
        <f t="shared" si="20"/>
        <v>20110</v>
      </c>
      <c r="E87" s="32">
        <f t="shared" si="20"/>
        <v>11815</v>
      </c>
      <c r="F87" s="32">
        <f t="shared" si="20"/>
        <v>10271</v>
      </c>
      <c r="G87" s="26">
        <f t="shared" si="20"/>
        <v>57755</v>
      </c>
      <c r="H87" s="26">
        <f t="shared" si="20"/>
        <v>57755</v>
      </c>
      <c r="I87" s="26">
        <f t="shared" si="20"/>
        <v>57755</v>
      </c>
      <c r="J87" s="26">
        <f t="shared" si="20"/>
        <v>57605</v>
      </c>
      <c r="K87" s="26">
        <f t="shared" si="20"/>
        <v>57605</v>
      </c>
      <c r="L87" s="26">
        <f t="shared" si="20"/>
        <v>57605</v>
      </c>
      <c r="M87" s="64">
        <f t="shared" si="20"/>
        <v>13657000</v>
      </c>
      <c r="N87" s="64">
        <f t="shared" si="20"/>
        <v>0</v>
      </c>
      <c r="O87" s="64">
        <f t="shared" si="21"/>
        <v>13657000</v>
      </c>
    </row>
    <row r="88" spans="1:15" ht="40.5" customHeight="1">
      <c r="A88" s="31" t="s">
        <v>80</v>
      </c>
      <c r="B88" s="30" t="s">
        <v>81</v>
      </c>
      <c r="C88" s="21">
        <v>19616</v>
      </c>
      <c r="D88" s="21">
        <v>20110</v>
      </c>
      <c r="E88" s="21">
        <v>11815</v>
      </c>
      <c r="F88" s="21">
        <v>10271</v>
      </c>
      <c r="G88" s="28">
        <v>57755</v>
      </c>
      <c r="H88" s="28">
        <v>57755</v>
      </c>
      <c r="I88" s="28">
        <v>57755</v>
      </c>
      <c r="J88" s="28">
        <v>57605</v>
      </c>
      <c r="K88" s="28">
        <v>57605</v>
      </c>
      <c r="L88" s="28">
        <v>57605</v>
      </c>
      <c r="M88" s="63">
        <v>13657000</v>
      </c>
      <c r="N88" s="63">
        <v>0</v>
      </c>
      <c r="O88" s="63">
        <f t="shared" si="21"/>
        <v>13657000</v>
      </c>
    </row>
    <row r="89" spans="1:15" s="3" customFormat="1" ht="45" customHeight="1">
      <c r="A89" s="53" t="s">
        <v>82</v>
      </c>
      <c r="B89" s="54" t="s">
        <v>83</v>
      </c>
      <c r="C89" s="34"/>
      <c r="D89" s="34"/>
      <c r="E89" s="34"/>
      <c r="F89" s="34"/>
      <c r="G89" s="55" t="e">
        <f>G90+G92+G96+G106+#REF!+G110</f>
        <v>#REF!</v>
      </c>
      <c r="H89" s="55" t="e">
        <f>H90+H92+H96+H106+#REF!+H110</f>
        <v>#REF!</v>
      </c>
      <c r="I89" s="55" t="e">
        <f>I90+I92+I96+I106+#REF!+I110</f>
        <v>#REF!</v>
      </c>
      <c r="J89" s="55" t="e">
        <f>J90+J92+J96+J106+#REF!+J110</f>
        <v>#REF!</v>
      </c>
      <c r="K89" s="55" t="e">
        <f>K90+K92+K96+K106+#REF!+K110</f>
        <v>#REF!</v>
      </c>
      <c r="L89" s="55" t="e">
        <f>L90+L92+L96+L106+#REF!+L110</f>
        <v>#REF!</v>
      </c>
      <c r="M89" s="65">
        <f>M90+M94+M96+M106+M108+M110+M105</f>
        <v>199821904.14</v>
      </c>
      <c r="N89" s="65">
        <f>N90+N94+N96+N106+N108+N110+N105</f>
        <v>0</v>
      </c>
      <c r="O89" s="64">
        <f t="shared" si="21"/>
        <v>199821904.14</v>
      </c>
    </row>
    <row r="90" spans="1:15" ht="48.75" customHeight="1">
      <c r="A90" s="56" t="s">
        <v>84</v>
      </c>
      <c r="B90" s="24" t="s">
        <v>101</v>
      </c>
      <c r="C90" s="32"/>
      <c r="D90" s="32"/>
      <c r="E90" s="32"/>
      <c r="F90" s="32"/>
      <c r="G90" s="28">
        <f aca="true" t="shared" si="22" ref="G90:N90">G91</f>
        <v>408</v>
      </c>
      <c r="H90" s="28">
        <f t="shared" si="22"/>
        <v>408</v>
      </c>
      <c r="I90" s="28">
        <f t="shared" si="22"/>
        <v>408</v>
      </c>
      <c r="J90" s="28">
        <f t="shared" si="22"/>
        <v>464</v>
      </c>
      <c r="K90" s="28">
        <f t="shared" si="22"/>
        <v>464</v>
      </c>
      <c r="L90" s="28">
        <f t="shared" si="22"/>
        <v>464</v>
      </c>
      <c r="M90" s="64">
        <f t="shared" si="22"/>
        <v>635500</v>
      </c>
      <c r="N90" s="64">
        <f t="shared" si="22"/>
        <v>0</v>
      </c>
      <c r="O90" s="63">
        <f t="shared" si="21"/>
        <v>635500</v>
      </c>
    </row>
    <row r="91" spans="1:15" ht="52.5" customHeight="1">
      <c r="A91" s="31" t="s">
        <v>85</v>
      </c>
      <c r="B91" s="30" t="s">
        <v>132</v>
      </c>
      <c r="C91" s="32"/>
      <c r="D91" s="32"/>
      <c r="E91" s="32"/>
      <c r="F91" s="32"/>
      <c r="G91" s="28">
        <v>408</v>
      </c>
      <c r="H91" s="28">
        <v>408</v>
      </c>
      <c r="I91" s="28">
        <v>408</v>
      </c>
      <c r="J91" s="28">
        <v>464</v>
      </c>
      <c r="K91" s="28">
        <v>464</v>
      </c>
      <c r="L91" s="28">
        <v>464</v>
      </c>
      <c r="M91" s="63">
        <v>635500</v>
      </c>
      <c r="N91" s="63">
        <v>0</v>
      </c>
      <c r="O91" s="63">
        <f t="shared" si="21"/>
        <v>635500</v>
      </c>
    </row>
    <row r="92" spans="1:15" ht="1.5" customHeight="1" hidden="1">
      <c r="A92" s="45" t="s">
        <v>86</v>
      </c>
      <c r="B92" s="24" t="s">
        <v>87</v>
      </c>
      <c r="C92" s="35"/>
      <c r="D92" s="35"/>
      <c r="E92" s="35"/>
      <c r="F92" s="35"/>
      <c r="G92" s="36">
        <f aca="true" t="shared" si="23" ref="G92:M92">G93</f>
        <v>4022.1</v>
      </c>
      <c r="H92" s="36">
        <f t="shared" si="23"/>
        <v>4022.1</v>
      </c>
      <c r="I92" s="36">
        <f t="shared" si="23"/>
        <v>4022.1</v>
      </c>
      <c r="J92" s="36">
        <f t="shared" si="23"/>
        <v>1195.6</v>
      </c>
      <c r="K92" s="36">
        <f t="shared" si="23"/>
        <v>1195.6</v>
      </c>
      <c r="L92" s="36">
        <f t="shared" si="23"/>
        <v>1195.6</v>
      </c>
      <c r="M92" s="63">
        <f t="shared" si="23"/>
        <v>0</v>
      </c>
      <c r="N92" s="66"/>
      <c r="O92" s="63">
        <f t="shared" si="21"/>
        <v>0</v>
      </c>
    </row>
    <row r="93" spans="1:15" ht="31.5" hidden="1">
      <c r="A93" s="45" t="s">
        <v>88</v>
      </c>
      <c r="B93" s="24" t="s">
        <v>89</v>
      </c>
      <c r="C93" s="35"/>
      <c r="D93" s="35"/>
      <c r="E93" s="35"/>
      <c r="F93" s="35"/>
      <c r="G93" s="36">
        <v>4022.1</v>
      </c>
      <c r="H93" s="36">
        <v>4022.1</v>
      </c>
      <c r="I93" s="36">
        <v>4022.1</v>
      </c>
      <c r="J93" s="36">
        <v>1195.6</v>
      </c>
      <c r="K93" s="36">
        <v>1195.6</v>
      </c>
      <c r="L93" s="36">
        <v>1195.6</v>
      </c>
      <c r="M93" s="63">
        <v>0</v>
      </c>
      <c r="N93" s="66"/>
      <c r="O93" s="63">
        <f t="shared" si="21"/>
        <v>0</v>
      </c>
    </row>
    <row r="94" spans="1:15" ht="52.5" customHeight="1">
      <c r="A94" s="45" t="s">
        <v>86</v>
      </c>
      <c r="B94" s="24" t="s">
        <v>87</v>
      </c>
      <c r="C94" s="35"/>
      <c r="D94" s="35"/>
      <c r="E94" s="35"/>
      <c r="F94" s="35"/>
      <c r="G94" s="36"/>
      <c r="H94" s="36"/>
      <c r="I94" s="36"/>
      <c r="J94" s="36"/>
      <c r="K94" s="36"/>
      <c r="L94" s="36"/>
      <c r="M94" s="64">
        <f>M95</f>
        <v>4036700</v>
      </c>
      <c r="N94" s="64">
        <f>N95</f>
        <v>0</v>
      </c>
      <c r="O94" s="64">
        <f t="shared" si="21"/>
        <v>4036700</v>
      </c>
    </row>
    <row r="95" spans="1:15" ht="39.75" customHeight="1">
      <c r="A95" s="31" t="s">
        <v>88</v>
      </c>
      <c r="B95" s="30" t="s">
        <v>133</v>
      </c>
      <c r="C95" s="35"/>
      <c r="D95" s="35"/>
      <c r="E95" s="35"/>
      <c r="F95" s="35"/>
      <c r="G95" s="36"/>
      <c r="H95" s="36"/>
      <c r="I95" s="36"/>
      <c r="J95" s="36"/>
      <c r="K95" s="36"/>
      <c r="L95" s="36"/>
      <c r="M95" s="63">
        <v>4036700</v>
      </c>
      <c r="N95" s="63">
        <v>0</v>
      </c>
      <c r="O95" s="63">
        <f t="shared" si="21"/>
        <v>4036700</v>
      </c>
    </row>
    <row r="96" spans="1:15" ht="49.5" customHeight="1">
      <c r="A96" s="45" t="s">
        <v>90</v>
      </c>
      <c r="B96" s="24" t="s">
        <v>91</v>
      </c>
      <c r="C96" s="32"/>
      <c r="D96" s="32"/>
      <c r="E96" s="32"/>
      <c r="F96" s="32"/>
      <c r="G96" s="28" t="e">
        <f>#REF!</f>
        <v>#REF!</v>
      </c>
      <c r="H96" s="28" t="e">
        <f>#REF!</f>
        <v>#REF!</v>
      </c>
      <c r="I96" s="28" t="e">
        <f>#REF!</f>
        <v>#REF!</v>
      </c>
      <c r="J96" s="28" t="e">
        <f>#REF!</f>
        <v>#REF!</v>
      </c>
      <c r="K96" s="28" t="e">
        <f>#REF!</f>
        <v>#REF!</v>
      </c>
      <c r="L96" s="28" t="e">
        <f>#REF!</f>
        <v>#REF!</v>
      </c>
      <c r="M96" s="64">
        <f>M97+M98+M99+M100+M101+M102+M103</f>
        <v>4081860</v>
      </c>
      <c r="N96" s="64">
        <f>N97+N98+N99+N100+N101+N102+N103</f>
        <v>0</v>
      </c>
      <c r="O96" s="64">
        <f t="shared" si="21"/>
        <v>4081860</v>
      </c>
    </row>
    <row r="97" spans="1:15" ht="135" customHeight="1">
      <c r="A97" s="31" t="s">
        <v>92</v>
      </c>
      <c r="B97" s="30" t="s">
        <v>179</v>
      </c>
      <c r="C97" s="32"/>
      <c r="D97" s="32"/>
      <c r="E97" s="32"/>
      <c r="F97" s="32"/>
      <c r="G97" s="28">
        <v>1034</v>
      </c>
      <c r="H97" s="28">
        <v>1034</v>
      </c>
      <c r="I97" s="28">
        <v>1034</v>
      </c>
      <c r="J97" s="28">
        <v>1220</v>
      </c>
      <c r="K97" s="28">
        <v>1220</v>
      </c>
      <c r="L97" s="28">
        <v>1220</v>
      </c>
      <c r="M97" s="63">
        <v>1120400</v>
      </c>
      <c r="N97" s="63">
        <v>0</v>
      </c>
      <c r="O97" s="63">
        <f t="shared" si="21"/>
        <v>1120400</v>
      </c>
    </row>
    <row r="98" spans="1:15" ht="84.75" customHeight="1">
      <c r="A98" s="31" t="s">
        <v>92</v>
      </c>
      <c r="B98" s="30" t="s">
        <v>189</v>
      </c>
      <c r="C98" s="32"/>
      <c r="D98" s="32"/>
      <c r="E98" s="32"/>
      <c r="F98" s="32"/>
      <c r="G98" s="28">
        <v>32</v>
      </c>
      <c r="H98" s="28">
        <v>32</v>
      </c>
      <c r="I98" s="28">
        <v>32</v>
      </c>
      <c r="J98" s="28">
        <v>34</v>
      </c>
      <c r="K98" s="28">
        <v>34</v>
      </c>
      <c r="L98" s="28">
        <v>34</v>
      </c>
      <c r="M98" s="63">
        <v>6360</v>
      </c>
      <c r="N98" s="63">
        <v>0</v>
      </c>
      <c r="O98" s="63">
        <f t="shared" si="21"/>
        <v>6360</v>
      </c>
    </row>
    <row r="99" spans="1:15" ht="72.75" customHeight="1">
      <c r="A99" s="31" t="s">
        <v>92</v>
      </c>
      <c r="B99" s="30" t="s">
        <v>120</v>
      </c>
      <c r="C99" s="35"/>
      <c r="D99" s="35"/>
      <c r="E99" s="35"/>
      <c r="F99" s="35"/>
      <c r="G99" s="36">
        <v>261.8</v>
      </c>
      <c r="H99" s="36">
        <v>261.8</v>
      </c>
      <c r="I99" s="36">
        <v>261.8</v>
      </c>
      <c r="J99" s="36">
        <v>267</v>
      </c>
      <c r="K99" s="36">
        <v>267</v>
      </c>
      <c r="L99" s="36">
        <v>267</v>
      </c>
      <c r="M99" s="63">
        <v>861000</v>
      </c>
      <c r="N99" s="63">
        <v>0</v>
      </c>
      <c r="O99" s="63">
        <f t="shared" si="21"/>
        <v>861000</v>
      </c>
    </row>
    <row r="100" spans="1:15" ht="64.5" customHeight="1">
      <c r="A100" s="31" t="s">
        <v>92</v>
      </c>
      <c r="B100" s="30" t="s">
        <v>121</v>
      </c>
      <c r="C100" s="35"/>
      <c r="D100" s="35"/>
      <c r="E100" s="35"/>
      <c r="F100" s="35"/>
      <c r="G100" s="36"/>
      <c r="H100" s="36"/>
      <c r="I100" s="36"/>
      <c r="J100" s="36"/>
      <c r="K100" s="36"/>
      <c r="L100" s="36"/>
      <c r="M100" s="63">
        <v>1435000</v>
      </c>
      <c r="N100" s="63">
        <v>0</v>
      </c>
      <c r="O100" s="63">
        <f t="shared" si="21"/>
        <v>1435000</v>
      </c>
    </row>
    <row r="101" spans="1:15" ht="52.5" customHeight="1">
      <c r="A101" s="31" t="s">
        <v>92</v>
      </c>
      <c r="B101" s="30" t="s">
        <v>178</v>
      </c>
      <c r="C101" s="35"/>
      <c r="D101" s="35"/>
      <c r="E101" s="35"/>
      <c r="F101" s="35"/>
      <c r="G101" s="36"/>
      <c r="H101" s="36"/>
      <c r="I101" s="36"/>
      <c r="J101" s="36"/>
      <c r="K101" s="36"/>
      <c r="L101" s="36"/>
      <c r="M101" s="63">
        <v>200900</v>
      </c>
      <c r="N101" s="63">
        <v>0</v>
      </c>
      <c r="O101" s="63">
        <f t="shared" si="21"/>
        <v>200900</v>
      </c>
    </row>
    <row r="102" spans="1:15" ht="55.5" customHeight="1">
      <c r="A102" s="31" t="s">
        <v>92</v>
      </c>
      <c r="B102" s="30" t="s">
        <v>180</v>
      </c>
      <c r="C102" s="35"/>
      <c r="D102" s="35"/>
      <c r="E102" s="35"/>
      <c r="F102" s="35"/>
      <c r="G102" s="36"/>
      <c r="H102" s="36"/>
      <c r="I102" s="36"/>
      <c r="J102" s="36"/>
      <c r="K102" s="36"/>
      <c r="L102" s="36"/>
      <c r="M102" s="63">
        <v>171000</v>
      </c>
      <c r="N102" s="63">
        <v>0</v>
      </c>
      <c r="O102" s="63">
        <f t="shared" si="21"/>
        <v>171000</v>
      </c>
    </row>
    <row r="103" spans="1:15" ht="99.75" customHeight="1">
      <c r="A103" s="31" t="s">
        <v>92</v>
      </c>
      <c r="B103" s="30" t="s">
        <v>173</v>
      </c>
      <c r="C103" s="35"/>
      <c r="D103" s="35"/>
      <c r="E103" s="35"/>
      <c r="F103" s="35"/>
      <c r="G103" s="36"/>
      <c r="H103" s="36"/>
      <c r="I103" s="36"/>
      <c r="J103" s="36"/>
      <c r="K103" s="36"/>
      <c r="L103" s="36"/>
      <c r="M103" s="63">
        <v>287200</v>
      </c>
      <c r="N103" s="63">
        <v>0</v>
      </c>
      <c r="O103" s="63">
        <f t="shared" si="21"/>
        <v>287200</v>
      </c>
    </row>
    <row r="104" spans="1:15" ht="88.5" customHeight="1">
      <c r="A104" s="61" t="s">
        <v>174</v>
      </c>
      <c r="B104" s="62" t="s">
        <v>175</v>
      </c>
      <c r="C104" s="35"/>
      <c r="D104" s="35"/>
      <c r="E104" s="35"/>
      <c r="F104" s="35"/>
      <c r="G104" s="36"/>
      <c r="H104" s="36"/>
      <c r="I104" s="36"/>
      <c r="J104" s="36"/>
      <c r="K104" s="36"/>
      <c r="L104" s="36"/>
      <c r="M104" s="64">
        <f>M105</f>
        <v>9502000</v>
      </c>
      <c r="N104" s="64">
        <f>N105</f>
        <v>0</v>
      </c>
      <c r="O104" s="63">
        <f t="shared" si="21"/>
        <v>9502000</v>
      </c>
    </row>
    <row r="105" spans="1:15" ht="84.75" customHeight="1">
      <c r="A105" s="31" t="s">
        <v>176</v>
      </c>
      <c r="B105" s="57" t="s">
        <v>177</v>
      </c>
      <c r="C105" s="35"/>
      <c r="D105" s="35"/>
      <c r="E105" s="35"/>
      <c r="F105" s="35"/>
      <c r="G105" s="36"/>
      <c r="H105" s="36"/>
      <c r="I105" s="36"/>
      <c r="J105" s="36"/>
      <c r="K105" s="36"/>
      <c r="L105" s="36"/>
      <c r="M105" s="63">
        <v>9502000</v>
      </c>
      <c r="N105" s="63">
        <v>0</v>
      </c>
      <c r="O105" s="63">
        <f t="shared" si="21"/>
        <v>9502000</v>
      </c>
    </row>
    <row r="106" spans="1:15" ht="66" customHeight="1">
      <c r="A106" s="45" t="s">
        <v>93</v>
      </c>
      <c r="B106" s="24" t="s">
        <v>114</v>
      </c>
      <c r="C106" s="32"/>
      <c r="D106" s="32"/>
      <c r="E106" s="32"/>
      <c r="F106" s="32"/>
      <c r="G106" s="28">
        <f aca="true" t="shared" si="24" ref="G106:L106">SUM(G107:G107)</f>
        <v>1745</v>
      </c>
      <c r="H106" s="28">
        <f t="shared" si="24"/>
        <v>1745</v>
      </c>
      <c r="I106" s="28">
        <f t="shared" si="24"/>
        <v>1745</v>
      </c>
      <c r="J106" s="28">
        <f t="shared" si="24"/>
        <v>1848</v>
      </c>
      <c r="K106" s="28">
        <f t="shared" si="24"/>
        <v>1848</v>
      </c>
      <c r="L106" s="28">
        <f t="shared" si="24"/>
        <v>1848</v>
      </c>
      <c r="M106" s="64">
        <f>M107</f>
        <v>17263100</v>
      </c>
      <c r="N106" s="64">
        <f>N107</f>
        <v>0</v>
      </c>
      <c r="O106" s="64">
        <f t="shared" si="21"/>
        <v>17263100</v>
      </c>
    </row>
    <row r="107" spans="1:15" ht="54.75" customHeight="1">
      <c r="A107" s="31" t="s">
        <v>94</v>
      </c>
      <c r="B107" s="30" t="s">
        <v>181</v>
      </c>
      <c r="C107" s="32"/>
      <c r="D107" s="32"/>
      <c r="E107" s="32"/>
      <c r="F107" s="32"/>
      <c r="G107" s="28">
        <v>1745</v>
      </c>
      <c r="H107" s="28">
        <v>1745</v>
      </c>
      <c r="I107" s="28">
        <v>1745</v>
      </c>
      <c r="J107" s="28">
        <v>1848</v>
      </c>
      <c r="K107" s="28">
        <v>1848</v>
      </c>
      <c r="L107" s="28">
        <v>1848</v>
      </c>
      <c r="M107" s="63">
        <v>17263100</v>
      </c>
      <c r="N107" s="63">
        <v>0</v>
      </c>
      <c r="O107" s="63">
        <f t="shared" si="21"/>
        <v>17263100</v>
      </c>
    </row>
    <row r="108" spans="1:15" ht="83.25" customHeight="1">
      <c r="A108" s="45" t="s">
        <v>115</v>
      </c>
      <c r="B108" s="24" t="s">
        <v>116</v>
      </c>
      <c r="C108" s="32"/>
      <c r="D108" s="32"/>
      <c r="E108" s="32"/>
      <c r="F108" s="32"/>
      <c r="G108" s="28"/>
      <c r="H108" s="28"/>
      <c r="I108" s="28"/>
      <c r="J108" s="28"/>
      <c r="K108" s="28"/>
      <c r="L108" s="28"/>
      <c r="M108" s="64">
        <f>M109</f>
        <v>4261500</v>
      </c>
      <c r="N108" s="64">
        <f>N109</f>
        <v>0</v>
      </c>
      <c r="O108" s="64">
        <f t="shared" si="21"/>
        <v>4261500</v>
      </c>
    </row>
    <row r="109" spans="1:15" ht="69" customHeight="1">
      <c r="A109" s="31" t="s">
        <v>117</v>
      </c>
      <c r="B109" s="30" t="s">
        <v>131</v>
      </c>
      <c r="C109" s="32"/>
      <c r="D109" s="32"/>
      <c r="E109" s="32"/>
      <c r="F109" s="32"/>
      <c r="G109" s="28"/>
      <c r="H109" s="28"/>
      <c r="I109" s="28"/>
      <c r="J109" s="28"/>
      <c r="K109" s="28"/>
      <c r="L109" s="28"/>
      <c r="M109" s="63">
        <v>4261500</v>
      </c>
      <c r="N109" s="63">
        <v>0</v>
      </c>
      <c r="O109" s="63">
        <f t="shared" si="21"/>
        <v>4261500</v>
      </c>
    </row>
    <row r="110" spans="1:15" ht="18">
      <c r="A110" s="45" t="s">
        <v>95</v>
      </c>
      <c r="B110" s="37" t="s">
        <v>96</v>
      </c>
      <c r="C110" s="32"/>
      <c r="D110" s="32"/>
      <c r="E110" s="32"/>
      <c r="F110" s="32"/>
      <c r="G110" s="28">
        <f aca="true" t="shared" si="25" ref="G110:N110">G111</f>
        <v>77028</v>
      </c>
      <c r="H110" s="28">
        <f t="shared" si="25"/>
        <v>77028</v>
      </c>
      <c r="I110" s="28">
        <f t="shared" si="25"/>
        <v>77028</v>
      </c>
      <c r="J110" s="28">
        <f t="shared" si="25"/>
        <v>85493</v>
      </c>
      <c r="K110" s="28">
        <f t="shared" si="25"/>
        <v>85493</v>
      </c>
      <c r="L110" s="28">
        <f t="shared" si="25"/>
        <v>85493</v>
      </c>
      <c r="M110" s="64">
        <f t="shared" si="25"/>
        <v>160041244.14</v>
      </c>
      <c r="N110" s="64">
        <f t="shared" si="25"/>
        <v>0</v>
      </c>
      <c r="O110" s="64">
        <f t="shared" si="21"/>
        <v>160041244.14</v>
      </c>
    </row>
    <row r="111" spans="1:15" ht="18">
      <c r="A111" s="45" t="s">
        <v>97</v>
      </c>
      <c r="B111" s="37" t="s">
        <v>98</v>
      </c>
      <c r="C111" s="32"/>
      <c r="D111" s="32"/>
      <c r="E111" s="32"/>
      <c r="F111" s="32"/>
      <c r="G111" s="28">
        <f aca="true" t="shared" si="26" ref="G111:L111">G112</f>
        <v>77028</v>
      </c>
      <c r="H111" s="28">
        <f t="shared" si="26"/>
        <v>77028</v>
      </c>
      <c r="I111" s="28">
        <f t="shared" si="26"/>
        <v>77028</v>
      </c>
      <c r="J111" s="28">
        <f t="shared" si="26"/>
        <v>85493</v>
      </c>
      <c r="K111" s="28">
        <f t="shared" si="26"/>
        <v>85493</v>
      </c>
      <c r="L111" s="28">
        <f t="shared" si="26"/>
        <v>85493</v>
      </c>
      <c r="M111" s="63">
        <f>M112</f>
        <v>160041244.14</v>
      </c>
      <c r="N111" s="63">
        <f>N112</f>
        <v>0</v>
      </c>
      <c r="O111" s="63">
        <f t="shared" si="21"/>
        <v>160041244.14</v>
      </c>
    </row>
    <row r="112" spans="1:15" ht="54" customHeight="1">
      <c r="A112" s="31" t="s">
        <v>97</v>
      </c>
      <c r="B112" s="30" t="s">
        <v>127</v>
      </c>
      <c r="C112" s="32"/>
      <c r="D112" s="32"/>
      <c r="E112" s="32"/>
      <c r="F112" s="32"/>
      <c r="G112" s="28">
        <v>77028</v>
      </c>
      <c r="H112" s="28">
        <v>77028</v>
      </c>
      <c r="I112" s="28">
        <v>77028</v>
      </c>
      <c r="J112" s="28">
        <v>85493</v>
      </c>
      <c r="K112" s="28">
        <v>85493</v>
      </c>
      <c r="L112" s="28">
        <v>85493</v>
      </c>
      <c r="M112" s="63">
        <v>160041244.14</v>
      </c>
      <c r="N112" s="63">
        <v>0</v>
      </c>
      <c r="O112" s="63">
        <f t="shared" si="21"/>
        <v>160041244.14</v>
      </c>
    </row>
    <row r="113" spans="1:15" ht="50.25" customHeight="1">
      <c r="A113" s="45" t="s">
        <v>207</v>
      </c>
      <c r="B113" s="24" t="s">
        <v>206</v>
      </c>
      <c r="C113" s="32"/>
      <c r="D113" s="32"/>
      <c r="E113" s="32"/>
      <c r="F113" s="32"/>
      <c r="G113" s="26"/>
      <c r="H113" s="26"/>
      <c r="I113" s="26"/>
      <c r="J113" s="26"/>
      <c r="K113" s="26"/>
      <c r="L113" s="26"/>
      <c r="M113" s="64">
        <f aca="true" t="shared" si="27" ref="M113:O114">M114</f>
        <v>0</v>
      </c>
      <c r="N113" s="64">
        <f t="shared" si="27"/>
        <v>399516.78</v>
      </c>
      <c r="O113" s="64">
        <f t="shared" si="27"/>
        <v>399516.78</v>
      </c>
    </row>
    <row r="114" spans="1:15" ht="33.75" customHeight="1">
      <c r="A114" s="31" t="s">
        <v>205</v>
      </c>
      <c r="B114" s="30" t="s">
        <v>204</v>
      </c>
      <c r="C114" s="32"/>
      <c r="D114" s="32"/>
      <c r="E114" s="32"/>
      <c r="F114" s="32"/>
      <c r="G114" s="28"/>
      <c r="H114" s="28"/>
      <c r="I114" s="28"/>
      <c r="J114" s="28"/>
      <c r="K114" s="28"/>
      <c r="L114" s="28"/>
      <c r="M114" s="63">
        <f t="shared" si="27"/>
        <v>0</v>
      </c>
      <c r="N114" s="63">
        <f t="shared" si="27"/>
        <v>399516.78</v>
      </c>
      <c r="O114" s="63">
        <f t="shared" si="27"/>
        <v>399516.78</v>
      </c>
    </row>
    <row r="115" spans="1:15" ht="35.25" customHeight="1">
      <c r="A115" s="31" t="s">
        <v>203</v>
      </c>
      <c r="B115" s="30" t="s">
        <v>208</v>
      </c>
      <c r="C115" s="32"/>
      <c r="D115" s="32"/>
      <c r="E115" s="32"/>
      <c r="F115" s="32"/>
      <c r="G115" s="28"/>
      <c r="H115" s="28"/>
      <c r="I115" s="28"/>
      <c r="J115" s="28"/>
      <c r="K115" s="28"/>
      <c r="L115" s="28"/>
      <c r="M115" s="63">
        <v>0</v>
      </c>
      <c r="N115" s="63">
        <v>399516.78</v>
      </c>
      <c r="O115" s="63">
        <f>M115+N115</f>
        <v>399516.78</v>
      </c>
    </row>
    <row r="116" spans="1:15" ht="57.75" customHeight="1">
      <c r="A116" s="45" t="s">
        <v>199</v>
      </c>
      <c r="B116" s="24" t="s">
        <v>200</v>
      </c>
      <c r="C116" s="32"/>
      <c r="D116" s="32"/>
      <c r="E116" s="32"/>
      <c r="F116" s="32"/>
      <c r="G116" s="26"/>
      <c r="H116" s="26"/>
      <c r="I116" s="26"/>
      <c r="J116" s="26"/>
      <c r="K116" s="26"/>
      <c r="L116" s="26"/>
      <c r="M116" s="64"/>
      <c r="N116" s="64">
        <f>N117</f>
        <v>-6779666.88</v>
      </c>
      <c r="O116" s="64">
        <f>O117</f>
        <v>-6779666.88</v>
      </c>
    </row>
    <row r="117" spans="1:15" ht="56.25" customHeight="1">
      <c r="A117" s="68" t="s">
        <v>201</v>
      </c>
      <c r="B117" s="30" t="s">
        <v>202</v>
      </c>
      <c r="C117" s="32"/>
      <c r="D117" s="32"/>
      <c r="E117" s="32"/>
      <c r="F117" s="32"/>
      <c r="G117" s="28"/>
      <c r="H117" s="28"/>
      <c r="I117" s="28"/>
      <c r="J117" s="28"/>
      <c r="K117" s="28"/>
      <c r="L117" s="28"/>
      <c r="M117" s="63"/>
      <c r="N117" s="63">
        <v>-6779666.88</v>
      </c>
      <c r="O117" s="63">
        <f>N117</f>
        <v>-6779666.88</v>
      </c>
    </row>
    <row r="118" spans="1:15" s="3" customFormat="1" ht="18">
      <c r="A118" s="45" t="s">
        <v>99</v>
      </c>
      <c r="B118" s="24" t="s">
        <v>100</v>
      </c>
      <c r="C118" s="32" t="e">
        <f>C16+C84+#REF!</f>
        <v>#REF!</v>
      </c>
      <c r="D118" s="32" t="e">
        <f>D16+D84+#REF!</f>
        <v>#REF!</v>
      </c>
      <c r="E118" s="32" t="e">
        <f>E16+E84+#REF!</f>
        <v>#REF!</v>
      </c>
      <c r="F118" s="32" t="e">
        <f>F16+F84+#REF!</f>
        <v>#REF!</v>
      </c>
      <c r="G118" s="26" t="e">
        <f>G16+G84+#REF!</f>
        <v>#REF!</v>
      </c>
      <c r="H118" s="26" t="e">
        <f>H16+H84+#REF!</f>
        <v>#REF!</v>
      </c>
      <c r="I118" s="26" t="e">
        <f>I16+I84+#REF!</f>
        <v>#REF!</v>
      </c>
      <c r="J118" s="26" t="e">
        <f>J16+J84+#REF!</f>
        <v>#REF!</v>
      </c>
      <c r="K118" s="26" t="e">
        <f>K16+K84+#REF!</f>
        <v>#REF!</v>
      </c>
      <c r="L118" s="26" t="e">
        <f>L16+L84+#REF!</f>
        <v>#REF!</v>
      </c>
      <c r="M118" s="64">
        <f>M16+M84+M116+M113</f>
        <v>573475904.14</v>
      </c>
      <c r="N118" s="64">
        <f>N16+N84</f>
        <v>-2480150.0999999996</v>
      </c>
      <c r="O118" s="64">
        <f>O16+O84</f>
        <v>570995754.04</v>
      </c>
    </row>
    <row r="119" spans="1:13" ht="18">
      <c r="A119" s="46"/>
      <c r="B119" s="8"/>
      <c r="C119" s="7" t="e">
        <f>C16+C84+#REF!</f>
        <v>#REF!</v>
      </c>
      <c r="D119" s="7" t="e">
        <f>D16+D84+#REF!</f>
        <v>#REF!</v>
      </c>
      <c r="E119" s="7" t="e">
        <f>E16+E84+#REF!</f>
        <v>#REF!</v>
      </c>
      <c r="F119" s="7" t="e">
        <f>F16+F84+#REF!</f>
        <v>#REF!</v>
      </c>
      <c r="G119" s="7"/>
      <c r="H119" s="7"/>
      <c r="I119" s="7"/>
      <c r="J119" s="11"/>
      <c r="K119" s="11"/>
      <c r="L119" s="11"/>
      <c r="M119" s="11"/>
    </row>
    <row r="120" spans="1:13" ht="18">
      <c r="A120" s="46"/>
      <c r="B120" s="8"/>
      <c r="C120" s="4"/>
      <c r="D120" s="4"/>
      <c r="E120" s="4"/>
      <c r="F120" s="4"/>
      <c r="G120" s="4"/>
      <c r="H120" s="4"/>
      <c r="I120" s="4"/>
      <c r="J120" s="11"/>
      <c r="K120" s="11"/>
      <c r="L120" s="11"/>
      <c r="M120" s="11"/>
    </row>
    <row r="121" spans="1:13" ht="18">
      <c r="A121" s="67" t="s">
        <v>118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1:9" ht="18">
      <c r="A122" s="46"/>
      <c r="B122" s="8"/>
      <c r="C122" s="4"/>
      <c r="D122" s="4"/>
      <c r="E122" s="4"/>
      <c r="F122" s="4"/>
      <c r="G122" s="4"/>
      <c r="H122" s="4"/>
      <c r="I122" s="4"/>
    </row>
    <row r="123" spans="1:9" ht="18">
      <c r="A123" s="46"/>
      <c r="B123" s="8"/>
      <c r="C123" s="4"/>
      <c r="D123" s="4"/>
      <c r="E123" s="4"/>
      <c r="F123" s="4"/>
      <c r="G123" s="4"/>
      <c r="H123" s="4"/>
      <c r="I123" s="4"/>
    </row>
    <row r="124" spans="1:9" ht="18">
      <c r="A124" s="46"/>
      <c r="B124" s="8"/>
      <c r="C124" s="4"/>
      <c r="D124" s="4"/>
      <c r="E124" s="4"/>
      <c r="F124" s="4"/>
      <c r="G124" s="4"/>
      <c r="H124" s="4"/>
      <c r="I124" s="4"/>
    </row>
    <row r="125" spans="1:9" ht="18">
      <c r="A125" s="46"/>
      <c r="B125" s="8"/>
      <c r="C125" s="4"/>
      <c r="D125" s="4"/>
      <c r="E125" s="4"/>
      <c r="F125" s="4"/>
      <c r="G125" s="4"/>
      <c r="H125" s="4"/>
      <c r="I125" s="4"/>
    </row>
    <row r="126" spans="1:9" ht="18">
      <c r="A126" s="46"/>
      <c r="B126" s="8"/>
      <c r="C126" s="4"/>
      <c r="D126" s="4"/>
      <c r="E126" s="4"/>
      <c r="F126" s="4"/>
      <c r="G126" s="4"/>
      <c r="H126" s="4"/>
      <c r="I126" s="4"/>
    </row>
    <row r="127" spans="1:9" ht="18">
      <c r="A127" s="46"/>
      <c r="B127" s="8"/>
      <c r="C127" s="4"/>
      <c r="D127" s="4"/>
      <c r="E127" s="4"/>
      <c r="F127" s="4"/>
      <c r="G127" s="4"/>
      <c r="H127" s="4"/>
      <c r="I127" s="4"/>
    </row>
    <row r="128" spans="1:9" ht="18">
      <c r="A128" s="46"/>
      <c r="B128" s="8"/>
      <c r="C128" s="4"/>
      <c r="D128" s="4"/>
      <c r="E128" s="4"/>
      <c r="F128" s="4"/>
      <c r="G128" s="4"/>
      <c r="H128" s="4"/>
      <c r="I128" s="4"/>
    </row>
    <row r="129" spans="1:9" ht="18">
      <c r="A129" s="46"/>
      <c r="B129" s="8"/>
      <c r="C129" s="4"/>
      <c r="D129" s="4"/>
      <c r="E129" s="4"/>
      <c r="F129" s="4"/>
      <c r="G129" s="4"/>
      <c r="H129" s="4"/>
      <c r="I129" s="4"/>
    </row>
    <row r="130" spans="1:9" ht="18">
      <c r="A130" s="46"/>
      <c r="B130" s="8"/>
      <c r="C130" s="4"/>
      <c r="D130" s="4"/>
      <c r="E130" s="4"/>
      <c r="F130" s="4"/>
      <c r="G130" s="4"/>
      <c r="H130" s="4"/>
      <c r="I130" s="4"/>
    </row>
    <row r="131" spans="1:9" ht="18">
      <c r="A131" s="46"/>
      <c r="B131" s="8"/>
      <c r="C131" s="4"/>
      <c r="D131" s="4"/>
      <c r="E131" s="4"/>
      <c r="F131" s="4"/>
      <c r="G131" s="4"/>
      <c r="H131" s="4"/>
      <c r="I131" s="4"/>
    </row>
    <row r="132" spans="1:9" ht="18">
      <c r="A132" s="46"/>
      <c r="B132" s="8"/>
      <c r="C132" s="4"/>
      <c r="D132" s="4"/>
      <c r="E132" s="4"/>
      <c r="F132" s="4"/>
      <c r="G132" s="4"/>
      <c r="H132" s="4"/>
      <c r="I132" s="4"/>
    </row>
    <row r="133" spans="1:9" ht="18">
      <c r="A133" s="46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46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46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6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6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6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6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6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6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6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6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6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6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6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6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6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6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6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6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6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6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6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6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6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6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6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6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6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6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6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6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6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6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6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6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6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6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6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6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6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6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6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6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6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6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6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6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6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6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6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6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6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6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6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6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6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6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6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6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6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6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6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6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6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6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6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6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6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6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6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6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6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6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6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6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6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6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6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6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6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6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6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6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6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6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6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6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6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6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6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6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6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6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6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6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6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6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6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6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6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6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6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6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6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6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6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6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6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6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6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6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6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6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6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6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6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6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6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6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6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6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6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6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6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6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6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6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6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6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6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6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6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6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6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6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6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6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6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6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6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6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6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6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6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6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6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6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6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6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6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6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6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6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6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6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6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6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6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6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6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6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6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6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6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6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6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6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6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6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6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6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6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6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6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6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6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6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6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6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6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6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6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6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6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6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6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6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6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6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6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6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6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6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6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6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6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6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6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6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6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6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6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6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6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6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6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6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6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6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6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6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6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6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6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6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6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6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6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6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6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6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6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6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6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6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6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6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6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6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6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6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6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6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6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6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6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6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6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6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6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6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6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6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6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6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6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6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6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6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6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6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6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6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6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6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6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6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6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6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6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6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6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6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6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6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6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6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6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6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6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6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6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6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6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6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6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6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6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6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6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6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6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6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6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6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6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6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6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6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6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6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6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6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6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6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6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6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6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6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6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6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6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6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6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6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6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6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6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6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6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6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6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6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6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6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6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6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6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6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6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6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6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6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6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6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6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6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6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6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6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6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6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6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6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6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6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6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6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6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6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6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6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6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6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6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6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6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6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6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6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6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6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6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6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6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6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6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6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6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6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6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6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6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6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6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6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6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6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6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6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6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6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6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6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6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6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6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6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6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6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6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6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6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6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6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6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6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6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6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6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6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6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6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6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6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6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6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6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6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6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6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6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6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6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6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6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6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6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6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6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6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6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6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6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6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6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6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6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6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6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6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6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6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6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6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6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6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6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6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6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6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6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6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6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6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6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6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6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6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6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6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6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6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6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6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6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6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6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6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6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6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6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6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6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6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6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6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6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6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6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6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6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6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6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6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6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6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6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6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6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6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6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6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6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6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6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6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6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6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6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6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6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6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6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6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6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6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6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6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6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6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6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6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6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6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6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6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6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6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6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6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6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6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6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6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6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6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6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6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6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6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6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6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6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6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6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6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6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6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6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6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6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6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6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6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6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6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6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6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6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6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6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6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6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6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6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6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6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6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6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6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6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6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6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6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6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6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6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6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6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6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6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6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6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6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6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6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6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6"/>
      <c r="B691" s="9"/>
      <c r="C691" s="4"/>
      <c r="D691" s="4"/>
      <c r="E691" s="4"/>
      <c r="F691" s="4"/>
      <c r="G691" s="4"/>
      <c r="H691" s="4"/>
      <c r="I691" s="4"/>
    </row>
    <row r="692" spans="1:9" ht="18">
      <c r="A692" s="46"/>
      <c r="B692" s="9"/>
      <c r="C692" s="5"/>
      <c r="D692" s="5"/>
      <c r="E692" s="5"/>
      <c r="F692" s="5"/>
      <c r="G692" s="5"/>
      <c r="H692" s="5"/>
      <c r="I692" s="5"/>
    </row>
    <row r="693" spans="1:9" ht="18">
      <c r="A693" s="46"/>
      <c r="B693" s="9"/>
      <c r="C693" s="5"/>
      <c r="D693" s="5"/>
      <c r="E693" s="5"/>
      <c r="F693" s="5"/>
      <c r="G693" s="5"/>
      <c r="H693" s="5"/>
      <c r="I693" s="5"/>
    </row>
    <row r="694" spans="1:9" ht="18">
      <c r="A694" s="46"/>
      <c r="B694" s="9"/>
      <c r="C694" s="5"/>
      <c r="D694" s="5"/>
      <c r="E694" s="5"/>
      <c r="F694" s="5"/>
      <c r="G694" s="5"/>
      <c r="H694" s="5"/>
      <c r="I694" s="5"/>
    </row>
    <row r="695" spans="1:9" ht="18">
      <c r="A695" s="46"/>
      <c r="B695" s="9"/>
      <c r="C695" s="5"/>
      <c r="D695" s="5"/>
      <c r="E695" s="5"/>
      <c r="F695" s="5"/>
      <c r="G695" s="5"/>
      <c r="H695" s="5"/>
      <c r="I695" s="5"/>
    </row>
    <row r="696" spans="1:9" ht="18">
      <c r="A696" s="46"/>
      <c r="B696" s="9"/>
      <c r="C696" s="5"/>
      <c r="D696" s="5"/>
      <c r="E696" s="5"/>
      <c r="F696" s="5"/>
      <c r="G696" s="5"/>
      <c r="H696" s="5"/>
      <c r="I696" s="5"/>
    </row>
    <row r="697" spans="1:9" ht="18">
      <c r="A697" s="46"/>
      <c r="B697" s="9"/>
      <c r="C697" s="5"/>
      <c r="D697" s="5"/>
      <c r="E697" s="5"/>
      <c r="F697" s="5"/>
      <c r="G697" s="5"/>
      <c r="H697" s="5"/>
      <c r="I697" s="5"/>
    </row>
    <row r="698" spans="1:9" ht="18">
      <c r="A698" s="46"/>
      <c r="B698" s="9"/>
      <c r="C698" s="5"/>
      <c r="D698" s="5"/>
      <c r="E698" s="5"/>
      <c r="F698" s="5"/>
      <c r="G698" s="5"/>
      <c r="H698" s="5"/>
      <c r="I698" s="5"/>
    </row>
    <row r="699" spans="1:9" ht="18">
      <c r="A699" s="46"/>
      <c r="B699" s="9"/>
      <c r="C699" s="5"/>
      <c r="D699" s="5"/>
      <c r="E699" s="5"/>
      <c r="F699" s="5"/>
      <c r="G699" s="5"/>
      <c r="H699" s="5"/>
      <c r="I699" s="5"/>
    </row>
    <row r="700" spans="1:9" ht="18">
      <c r="A700" s="46"/>
      <c r="B700" s="9"/>
      <c r="C700" s="5"/>
      <c r="D700" s="5"/>
      <c r="E700" s="5"/>
      <c r="F700" s="5"/>
      <c r="G700" s="5"/>
      <c r="H700" s="5"/>
      <c r="I700" s="5"/>
    </row>
    <row r="701" spans="1:9" ht="18">
      <c r="A701" s="46"/>
      <c r="B701" s="9"/>
      <c r="C701" s="5"/>
      <c r="D701" s="5"/>
      <c r="E701" s="5"/>
      <c r="F701" s="5"/>
      <c r="G701" s="5"/>
      <c r="H701" s="5"/>
      <c r="I701" s="5"/>
    </row>
    <row r="702" spans="1:9" ht="18">
      <c r="A702" s="46"/>
      <c r="B702" s="9"/>
      <c r="C702" s="5"/>
      <c r="D702" s="5"/>
      <c r="E702" s="5"/>
      <c r="F702" s="5"/>
      <c r="G702" s="5"/>
      <c r="H702" s="5"/>
      <c r="I702" s="5"/>
    </row>
    <row r="703" spans="1:9" ht="18">
      <c r="A703" s="46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46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46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6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46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46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6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6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6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6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6"/>
      <c r="B713" s="9"/>
      <c r="C713" s="5"/>
      <c r="D713" s="5"/>
      <c r="E713" s="5"/>
      <c r="F713" s="5"/>
      <c r="G713" s="5"/>
      <c r="H713" s="5"/>
      <c r="I713" s="5"/>
    </row>
  </sheetData>
  <sheetProtection/>
  <mergeCells count="19">
    <mergeCell ref="M11:O11"/>
    <mergeCell ref="B1:M1"/>
    <mergeCell ref="B2:O2"/>
    <mergeCell ref="B3:O3"/>
    <mergeCell ref="B4:O4"/>
    <mergeCell ref="B5:O5"/>
    <mergeCell ref="B6:O6"/>
    <mergeCell ref="B7:O7"/>
    <mergeCell ref="A9:O9"/>
    <mergeCell ref="O12:O14"/>
    <mergeCell ref="A10:M10"/>
    <mergeCell ref="A12:A14"/>
    <mergeCell ref="B12:B14"/>
    <mergeCell ref="C13:F13"/>
    <mergeCell ref="J12:M14"/>
    <mergeCell ref="I13:I14"/>
    <mergeCell ref="H13:H14"/>
    <mergeCell ref="G13:G14"/>
    <mergeCell ref="N12:N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5" manualBreakCount="5">
    <brk id="31" max="14" man="1"/>
    <brk id="55" max="14" man="1"/>
    <brk id="75" max="14" man="1"/>
    <brk id="96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2013-01-18T06:49:43Z</cp:lastPrinted>
  <dcterms:created xsi:type="dcterms:W3CDTF">1996-10-08T23:32:33Z</dcterms:created>
  <dcterms:modified xsi:type="dcterms:W3CDTF">2013-01-23T10:39:05Z</dcterms:modified>
  <cp:category/>
  <cp:version/>
  <cp:contentType/>
  <cp:contentStatus/>
</cp:coreProperties>
</file>