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5" windowWidth="14805" windowHeight="6510" activeTab="0"/>
  </bookViews>
  <sheets>
    <sheet name="Приложение_8 25_11_2015" sheetId="1" r:id="rId1"/>
  </sheets>
  <definedNames>
    <definedName name="_xlnm._FilterDatabase" localSheetId="0" hidden="1">'Приложение_8 25_11_2015'!$A$7:$G$686</definedName>
    <definedName name="_xlnm.Print_Titles" localSheetId="0">'Приложение_8 25_11_2015'!$6:$6</definedName>
    <definedName name="_xlnm.Print_Area" localSheetId="0">'Приложение_8 25_11_2015'!$A$1:$AT$689</definedName>
  </definedNames>
  <calcPr fullCalcOnLoad="1"/>
</workbook>
</file>

<file path=xl/sharedStrings.xml><?xml version="1.0" encoding="utf-8"?>
<sst xmlns="http://schemas.openxmlformats.org/spreadsheetml/2006/main" count="1358" uniqueCount="224">
  <si>
    <t/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</si>
  <si>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</si>
  <si>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</si>
  <si>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</si>
  <si>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</si>
  <si>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</si>
  <si>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</si>
  <si>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</si>
  <si>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</si>
  <si>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</si>
  <si>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</si>
  <si>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</si>
  <si>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</si>
  <si>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</si>
  <si>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</si>
  <si>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</si>
  <si>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</si>
  <si>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</si>
  <si>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</si>
  <si>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</si>
  <si>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</si>
  <si>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</si>
  <si>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</si>
  <si>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</si>
  <si>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</si>
  <si>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</si>
  <si>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</si>
  <si>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</si>
  <si>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</si>
  <si>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</si>
  <si>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</si>
  <si>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</si>
  <si>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</si>
  <si>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</si>
  <si>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</si>
  <si>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</si>
  <si>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</si>
  <si>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</si>
  <si>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</si>
  <si>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</si>
  <si>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</si>
  <si>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</si>
  <si>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</si>
  <si>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</si>
  <si>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</si>
  <si>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</si>
  <si>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</si>
  <si>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</si>
  <si>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</si>
  <si>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</si>
  <si>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</si>
  <si>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</si>
  <si>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</si>
  <si>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</si>
  <si>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</si>
  <si>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</si>
  <si>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</si>
  <si>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</si>
  <si>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</si>
  <si>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</si>
  <si>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</si>
  <si>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</si>
  <si>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</si>
  <si>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</si>
  <si>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</si>
  <si>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</si>
  <si>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</si>
  <si>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</si>
  <si>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</si>
  <si>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</si>
  <si>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</si>
  <si>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</si>
  <si>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</si>
  <si>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</si>
  <si>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</si>
  <si>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</si>
  <si>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</si>
  <si>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</si>
  <si>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</si>
  <si>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</si>
  <si>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</si>
  <si>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</si>
  <si>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</si>
  <si>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</si>
  <si>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</si>
  <si>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О2</t>
  </si>
  <si>
    <t>О3</t>
  </si>
  <si>
    <t>О4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</si>
  <si>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</si>
  <si>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</si>
  <si>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</si>
  <si>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</si>
  <si>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Непрограммная деятельность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</si>
  <si>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</si>
  <si>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 xml:space="preserve">Обслуживание государственного (муниципального) внутреннего долга </t>
  </si>
  <si>
    <t>Итого:</t>
  </si>
  <si>
    <t>Глава города Клинцы</t>
  </si>
  <si>
    <t>В.В. Беляй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</si>
  <si>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</si>
  <si>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</si>
  <si>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</si>
  <si>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</si>
  <si>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</si>
  <si>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</si>
  <si>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</si>
  <si>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</si>
  <si>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</si>
  <si>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</si>
  <si>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Профилактика терроризма и экстремизма на территории городского округа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</si>
  <si>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</si>
  <si>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</si>
  <si>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</si>
  <si>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</si>
  <si>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</si>
  <si>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</si>
  <si>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</si>
  <si>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</si>
  <si>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</si>
  <si>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>Изменения 04 2014</t>
  </si>
  <si>
    <t xml:space="preserve">        Мероприятия по проведению оздоровительной компании детей</t>
  </si>
  <si>
    <t>О1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</si>
  <si>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</si>
  <si>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18 07 2014</t>
  </si>
  <si>
    <t>06 08 2014</t>
  </si>
  <si>
    <t>10 09 2014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</si>
  <si>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</si>
  <si>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</si>
  <si>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Молодежь города Клинцы</t>
  </si>
  <si>
    <t>Распределение расходов  бюджета городского округа по целевым статьям
(муниципальным программам и непрограммным направлениям деятельности), группам видов расходов на 2015 год</t>
  </si>
  <si>
    <t>Шкуратов О.П.</t>
  </si>
  <si>
    <t>Сумма на 2015 год</t>
  </si>
  <si>
    <t>Подпрограмма «Обеспечение функционирования системы образования г. Клинцы» (2015- 2020 годы)</t>
  </si>
  <si>
    <t>Обеспечение функционирования системы образования</t>
  </si>
  <si>
    <t>Субсидии некоммерческим организациям (за исключением государственных (муниципальных) учреждений)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</si>
  <si>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</si>
  <si>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"Выполнение функций Клинцовской городской администрации" (2015 - 2020 годы)</t>
  </si>
  <si>
    <t>Подпрограмма "Содействие реализации полномочий в сфере  защита населения и территории городского округа от чрезвычайных ситуаций" (2015-2020 годы)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</si>
  <si>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</si>
  <si>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«Совершенствование системы образования г. Клинцы» (2015-2020 годы)</t>
  </si>
  <si>
    <t>Подпрограмма «Реализация образовательных программ» (2015 – 2020 годы)</t>
  </si>
  <si>
    <t>Подпрограмма «Управление в сфере образования» (2015- 2020 годы)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</si>
  <si>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</si>
  <si>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Муниципальная программа «Чистая вода» на территории городского округа «город Клинцы Брянской области» (2014-2020 годы)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</si>
  <si>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(2014-2020 годы)</t>
  </si>
  <si>
    <t>Муниципальная программа "Молодежь города Клинцы на 2015-2018 годы"</t>
  </si>
  <si>
    <t>Ведомственная целевая программа "Развитие физической культуры и спорта в г. Клинцы на 2015-2017 гг."</t>
  </si>
  <si>
    <t>Муниципальная программа «Повышение безопасности дорожного движения в городском округе «город Клинцы Брянской области» в 2014-2020 годах»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</si>
  <si>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2013-2020 годы</t>
  </si>
  <si>
    <t>Мероприятия по переселению граждан из аварийного жилищного фонда на территории городского округа</t>
  </si>
  <si>
    <t>24 12 2014</t>
  </si>
  <si>
    <t>Обеспечение деятельности Главы Клинцовской городской администрации</t>
  </si>
  <si>
    <t>Обеспечение деятельности учреждений, оказывающих услуги в сфере культуры - МБУ Дом культуры</t>
  </si>
  <si>
    <t>Обеспечение деятельности учреждений, оказывающих услуги в сфере культуры - МБУК "Центр культуры и досуга "Современник"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</si>
  <si>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</si>
  <si>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</si>
  <si>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</si>
  <si>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</si>
  <si>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</si>
  <si>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</si>
  <si>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</si>
  <si>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</si>
  <si>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</si>
  <si>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</si>
  <si>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</si>
  <si>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Обеспечение деятельности общеобразовательных организаций - Отдел образования Клинцовской городской администрации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</si>
  <si>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</si>
  <si>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</si>
  <si>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</si>
  <si>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</si>
  <si>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</si>
  <si>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</si>
  <si>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</si>
  <si>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</si>
  <si>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</si>
  <si>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Субсидии на организацию транспортного обслуживания населения автомобильным пассажирским транспортом в городском сообщении</t>
  </si>
  <si>
    <t>Ведомственная целевая программа "Развитие культуры и сохранение культурного наследия города Клинцы на 2015-2017 гг."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</si>
  <si>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</si>
  <si>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</si>
  <si>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Резервный фонд Клинцовской городской администрации</t>
  </si>
  <si>
    <t>28 01 2015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</si>
  <si>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</si>
  <si>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</si>
  <si>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Многофункциональный центр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</si>
  <si>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</si>
  <si>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</si>
  <si>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Прочая закупка товаров, работ и услуг для государственных (муниципальных) нужд</t>
  </si>
  <si>
    <t>Закупка товаров, работ и услуг в целях капитального ремонта  государственного (муниципального) имущества</t>
  </si>
  <si>
    <t>Прочие расходы в области жилищного хозяйства</t>
  </si>
  <si>
    <t xml:space="preserve">        Мероприятия в области коммунального хозяйства</t>
  </si>
  <si>
    <t xml:space="preserve">        Повышение качества и доступности предоставления государственных и муниципальных услуг</t>
  </si>
  <si>
    <t xml:space="preserve">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</si>
  <si>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Обеспечение пожарной безопасности</t>
  </si>
  <si>
    <t xml:space="preserve">        Ведомственная целевая программа "Пожарная безопасность на 2013-2015 годы".</t>
  </si>
  <si>
    <t xml:space="preserve"> </t>
  </si>
  <si>
    <t xml:space="preserve">        Обеспечение мероприятий по переселению граждан из аварийного жилищного фонда за счет средств бюджетов субъектов Российской Федерации</t>
  </si>
  <si>
    <t xml:space="preserve">        Совершенствование системы профилактики правонарушений и усиление борьбы с преступностью
</t>
  </si>
  <si>
    <t>Клинцовский городской Совет народных депутатов</t>
  </si>
  <si>
    <t xml:space="preserve">        Дополнительные меры государственной поддержки обучающихся</t>
  </si>
  <si>
    <t>Прочие расходы в области жилищно-коммунального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</si>
  <si>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</si>
  <si>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 xml:space="preserve">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</t>
  </si>
  <si>
    <t>15 04 2015</t>
  </si>
  <si>
    <t>29 04 2015</t>
  </si>
  <si>
    <t>17 06 2015</t>
  </si>
  <si>
    <t>Отдельные мероприятия по развитию образования</t>
  </si>
  <si>
    <t>Мероприяти по проведению оздоровительной компании детей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</si>
  <si>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 органов местного самоуправления либо должностных лиц этихв органов, а также в результате деятельности казенных учреждений</t>
  </si>
  <si>
    <t xml:space="preserve">Исполнение судебных актов </t>
  </si>
  <si>
    <t>29 07 2015</t>
  </si>
  <si>
    <t xml:space="preserve">Организация и проведение выборов и референдумов </t>
  </si>
  <si>
    <t xml:space="preserve">        Мероприятия по пэтапному внедрению Всероссийского физкультурно-спортивного комплекса "Готов к труду и обороне в Брянской области"</t>
  </si>
  <si>
    <t xml:space="preserve">        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</si>
  <si>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Организация участия врачебных кадров в конкурсах на соискание муниципальных грантов "Лучший врач" и "Лучший средний медицинский работник"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</si>
  <si>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</si>
  <si>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14 08 2015</t>
  </si>
  <si>
    <t xml:space="preserve">30 09 2015 </t>
  </si>
  <si>
    <t>Социальные выплаты молодым семьям на приобретение жилья</t>
  </si>
  <si>
    <t>28 10 2015</t>
  </si>
  <si>
    <t>Обеспечение мероприятий по укреплению материально-технической базы, оснащению и модернизации муниципальных учреждений</t>
  </si>
  <si>
    <t>Контрольно-счетная палата города Клинцы</t>
  </si>
  <si>
    <t>25 11 2015</t>
  </si>
  <si>
    <t>Обеспечение мероприятий по развитию малого и среднего предпринимательствава в городе Клинцы</t>
  </si>
  <si>
    <t>Иные выплаты персоналу казенных учреждений, за исключением фонда оплаты труда</t>
  </si>
  <si>
    <t>Приложение 8 к решению Клинцовского городского Совета народных депутатов от   25.11.2015 г. № 6-215 "О внесении изменений в решение Клинцовского городского  Совета народных депутатов от 11.12.2014г № 6-60  "О бюджете городского округа "город Клинцы Брянской области" на 2015 год и на плановый период 2016 и 2017 годов"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</si>
</sst>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62"/>
      <name val="Times New Roman"/>
      <family val="1"/>
    </font>
    <font>
      <b/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theme="0"/>
      <name val="Times New Roman"/>
      <family val="1"/>
    </font>
    <font>
      <sz val="8"/>
      <color theme="4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" fillId="30" borderId="0">
      <alignment/>
      <protection/>
    </xf>
    <xf numFmtId="0" fontId="8" fillId="3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81">
    <xf numFmtId="0" fontId="0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" fillId="34" borderId="10" xfId="0" applyFont="1" applyFill="1" applyBorder="1" applyAlignment="1">
      <alignment horizontal="justify" vertical="top"/>
    </xf>
    <xf numFmtId="4" fontId="3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 wrapText="1"/>
    </xf>
    <xf numFmtId="0" fontId="2" fillId="34" borderId="0" xfId="0" applyFont="1" applyFill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horizontal="right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 vertical="top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vertical="center" wrapText="1"/>
    </xf>
    <xf numFmtId="4" fontId="56" fillId="34" borderId="10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Fill="1" applyBorder="1" applyAlignment="1">
      <alignment horizontal="right" vertical="center" wrapText="1"/>
    </xf>
    <xf numFmtId="4" fontId="54" fillId="34" borderId="10" xfId="0" applyNumberFormat="1" applyFont="1" applyFill="1" applyBorder="1" applyAlignment="1">
      <alignment horizontal="right" vertical="center" wrapText="1"/>
    </xf>
    <xf numFmtId="4" fontId="57" fillId="0" borderId="10" xfId="0" applyNumberFormat="1" applyFont="1" applyFill="1" applyBorder="1" applyAlignment="1">
      <alignment vertical="center" wrapText="1"/>
    </xf>
    <xf numFmtId="4" fontId="57" fillId="34" borderId="10" xfId="0" applyNumberFormat="1" applyFont="1" applyFill="1" applyBorder="1" applyAlignment="1">
      <alignment horizontal="right" vertical="center" wrapText="1"/>
    </xf>
    <xf numFmtId="4" fontId="57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Fill="1" applyBorder="1" applyAlignment="1">
      <alignment vertical="center" wrapText="1"/>
    </xf>
    <xf numFmtId="0" fontId="55" fillId="34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vertical="top" wrapText="1"/>
    </xf>
    <xf numFmtId="4" fontId="2" fillId="34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2" fillId="30" borderId="10" xfId="55" applyFont="1" applyFill="1" applyBorder="1" applyAlignment="1">
      <alignment horizontal="left" vertical="top" wrapText="1"/>
      <protection/>
    </xf>
    <xf numFmtId="0" fontId="2" fillId="30" borderId="10" xfId="53" applyFont="1" applyFill="1" applyBorder="1" applyAlignment="1">
      <alignment horizontal="left" vertical="top" wrapText="1"/>
      <protection/>
    </xf>
    <xf numFmtId="0" fontId="2" fillId="30" borderId="10" xfId="0" applyFont="1" applyFill="1" applyBorder="1" applyAlignment="1">
      <alignment vertical="top" wrapText="1"/>
    </xf>
    <xf numFmtId="0" fontId="55" fillId="30" borderId="10" xfId="54" applyFont="1" applyFill="1" applyBorder="1" applyAlignment="1">
      <alignment vertical="top" wrapText="1"/>
      <protection/>
    </xf>
    <xf numFmtId="0" fontId="9" fillId="30" borderId="10" xfId="54" applyFont="1" applyFill="1" applyBorder="1" applyAlignment="1">
      <alignment vertical="top" wrapText="1"/>
      <protection/>
    </xf>
    <xf numFmtId="0" fontId="2" fillId="30" borderId="10" xfId="54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vertical="center" wrapText="1"/>
    </xf>
    <xf numFmtId="0" fontId="55" fillId="34" borderId="0" xfId="0" applyFont="1" applyFill="1" applyAlignment="1">
      <alignment horizontal="justify" vertical="center" wrapText="1"/>
    </xf>
    <xf numFmtId="0" fontId="55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93"/>
  <sheetViews>
    <sheetView tabSelected="1" view="pageBreakPreview" zoomScale="130" zoomScaleNormal="70" zoomScaleSheetLayoutView="130" zoomScalePageLayoutView="0" workbookViewId="0" topLeftCell="A1">
      <selection activeCell="B2" sqref="B2:AD2"/>
    </sheetView>
  </sheetViews>
  <sheetFormatPr defaultColWidth="9.33203125" defaultRowHeight="12.75"/>
  <cols>
    <col min="1" max="1" width="78.5" style="36" customWidth="1"/>
    <col min="2" max="2" width="4.5" style="36" customWidth="1"/>
    <col min="3" max="3" width="3.33203125" style="36" customWidth="1"/>
    <col min="4" max="4" width="5" style="36" customWidth="1"/>
    <col min="5" max="5" width="4.83203125" style="36" customWidth="1"/>
    <col min="6" max="6" width="7.16015625" style="43" customWidth="1"/>
    <col min="7" max="7" width="13.83203125" style="43" hidden="1" customWidth="1"/>
    <col min="8" max="10" width="12.66015625" style="1" hidden="1" customWidth="1"/>
    <col min="11" max="11" width="12.33203125" style="1" hidden="1" customWidth="1"/>
    <col min="12" max="12" width="10.83203125" style="1" hidden="1" customWidth="1"/>
    <col min="13" max="13" width="12.33203125" style="1" hidden="1" customWidth="1"/>
    <col min="14" max="14" width="12.66015625" style="1" hidden="1" customWidth="1"/>
    <col min="15" max="15" width="12.33203125" style="1" hidden="1" customWidth="1"/>
    <col min="16" max="16" width="12.66015625" style="1" hidden="1" customWidth="1"/>
    <col min="17" max="17" width="12.33203125" style="1" hidden="1" customWidth="1"/>
    <col min="18" max="18" width="13.83203125" style="44" hidden="1" customWidth="1"/>
    <col min="19" max="19" width="13.5" style="36" hidden="1" customWidth="1"/>
    <col min="20" max="20" width="12.66015625" style="36" hidden="1" customWidth="1"/>
    <col min="21" max="21" width="13.5" style="36" hidden="1" customWidth="1"/>
    <col min="22" max="23" width="13.83203125" style="36" hidden="1" customWidth="1"/>
    <col min="24" max="24" width="13.5" style="36" hidden="1" customWidth="1"/>
    <col min="25" max="25" width="10.83203125" style="36" hidden="1" customWidth="1"/>
    <col min="26" max="26" width="11.66015625" style="36" hidden="1" customWidth="1"/>
    <col min="27" max="27" width="12.33203125" style="36" hidden="1" customWidth="1"/>
    <col min="28" max="28" width="12.66015625" style="36" hidden="1" customWidth="1"/>
    <col min="29" max="29" width="10.83203125" style="36" hidden="1" customWidth="1"/>
    <col min="30" max="30" width="13.83203125" style="36" bestFit="1" customWidth="1"/>
    <col min="31" max="32" width="13.5" style="36" hidden="1" customWidth="1"/>
    <col min="33" max="33" width="13.83203125" style="1" hidden="1" customWidth="1"/>
    <col min="34" max="34" width="13.5" style="1" hidden="1" customWidth="1"/>
    <col min="35" max="35" width="13.83203125" style="1" hidden="1" customWidth="1"/>
    <col min="36" max="16384" width="9.33203125" style="36" customWidth="1"/>
  </cols>
  <sheetData>
    <row r="2" spans="2:34" ht="96" customHeight="1">
      <c r="B2" s="76" t="s">
        <v>223</v>
      </c>
      <c r="C2" s="77"/>
      <c r="D2" s="77"/>
      <c r="E2" s="77"/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66"/>
      <c r="AF2" s="66"/>
      <c r="AG2" s="49"/>
      <c r="AH2" s="49"/>
    </row>
    <row r="3" spans="2:34" ht="7.5" customHeight="1">
      <c r="B3" s="63"/>
      <c r="C3" s="64"/>
      <c r="D3" s="64"/>
      <c r="E3" s="64"/>
      <c r="F3" s="64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73"/>
      <c r="AC3" s="74"/>
      <c r="AD3" s="66"/>
      <c r="AE3" s="66"/>
      <c r="AF3" s="66"/>
      <c r="AG3" s="49"/>
      <c r="AH3" s="49"/>
    </row>
    <row r="4" spans="1:30" ht="33" customHeight="1">
      <c r="A4" s="79" t="s">
        <v>128</v>
      </c>
      <c r="B4" s="79"/>
      <c r="C4" s="79"/>
      <c r="D4" s="79"/>
      <c r="E4" s="79"/>
      <c r="F4" s="79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5" ht="11.25">
      <c r="A5" s="75"/>
      <c r="B5" s="75"/>
      <c r="C5" s="75"/>
      <c r="D5" s="75"/>
      <c r="E5" s="75"/>
      <c r="F5" s="75"/>
      <c r="G5" s="75"/>
      <c r="AG5" s="50"/>
      <c r="AH5" s="50"/>
      <c r="AI5" s="50"/>
    </row>
    <row r="6" spans="1:35" ht="45">
      <c r="A6" s="15" t="s">
        <v>1</v>
      </c>
      <c r="B6" s="15" t="s">
        <v>81</v>
      </c>
      <c r="C6" s="15" t="s">
        <v>82</v>
      </c>
      <c r="D6" s="15" t="s">
        <v>2</v>
      </c>
      <c r="E6" s="15" t="s">
        <v>83</v>
      </c>
      <c r="F6" s="15" t="s">
        <v>3</v>
      </c>
      <c r="G6" s="15" t="s">
        <v>4</v>
      </c>
      <c r="H6" s="2" t="s">
        <v>115</v>
      </c>
      <c r="I6" s="2" t="s">
        <v>116</v>
      </c>
      <c r="J6" s="2" t="s">
        <v>117</v>
      </c>
      <c r="K6" s="2" t="s">
        <v>118</v>
      </c>
      <c r="L6" s="2"/>
      <c r="M6" s="2"/>
      <c r="N6" s="2"/>
      <c r="O6" s="9" t="s">
        <v>122</v>
      </c>
      <c r="P6" s="9" t="s">
        <v>123</v>
      </c>
      <c r="Q6" s="9" t="s">
        <v>124</v>
      </c>
      <c r="R6" s="27" t="s">
        <v>130</v>
      </c>
      <c r="S6" s="15" t="s">
        <v>149</v>
      </c>
      <c r="T6" s="15" t="s">
        <v>179</v>
      </c>
      <c r="U6" s="48">
        <v>42060</v>
      </c>
      <c r="V6" s="48" t="s">
        <v>201</v>
      </c>
      <c r="W6" s="48" t="s">
        <v>202</v>
      </c>
      <c r="X6" s="48" t="s">
        <v>203</v>
      </c>
      <c r="Y6" s="48" t="s">
        <v>208</v>
      </c>
      <c r="Z6" s="48" t="s">
        <v>214</v>
      </c>
      <c r="AA6" s="48" t="s">
        <v>215</v>
      </c>
      <c r="AB6" s="48" t="s">
        <v>217</v>
      </c>
      <c r="AC6" s="48" t="s">
        <v>220</v>
      </c>
      <c r="AD6" s="27" t="s">
        <v>130</v>
      </c>
      <c r="AE6" s="27"/>
      <c r="AF6" s="27"/>
      <c r="AG6" s="10"/>
      <c r="AH6" s="10"/>
      <c r="AI6" s="10"/>
    </row>
    <row r="7" spans="1:35" ht="11.25">
      <c r="A7" s="15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6" t="s">
        <v>11</v>
      </c>
      <c r="H7" s="2"/>
      <c r="I7" s="2"/>
      <c r="J7" s="2"/>
      <c r="K7" s="2"/>
      <c r="L7" s="2"/>
      <c r="M7" s="2"/>
      <c r="N7" s="2"/>
      <c r="O7" s="2"/>
      <c r="P7" s="2"/>
      <c r="Q7" s="2"/>
      <c r="R7" s="45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1"/>
      <c r="AH7" s="21"/>
      <c r="AI7" s="21"/>
    </row>
    <row r="8" spans="1:35" ht="21">
      <c r="A8" s="18" t="s">
        <v>134</v>
      </c>
      <c r="B8" s="19" t="s">
        <v>12</v>
      </c>
      <c r="C8" s="19"/>
      <c r="D8" s="19"/>
      <c r="E8" s="19"/>
      <c r="F8" s="20"/>
      <c r="G8" s="21" t="e">
        <f>G9+G296</f>
        <v>#REF!</v>
      </c>
      <c r="H8" s="2"/>
      <c r="I8" s="2"/>
      <c r="J8" s="2"/>
      <c r="K8" s="2"/>
      <c r="L8" s="2"/>
      <c r="M8" s="2"/>
      <c r="N8" s="2"/>
      <c r="O8" s="2"/>
      <c r="P8" s="2"/>
      <c r="Q8" s="2"/>
      <c r="R8" s="46">
        <f>R9+R296</f>
        <v>156310187.67000002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46">
        <f>AD9+AD296+AD286+AD317</f>
        <v>189437272.85</v>
      </c>
      <c r="AE8" s="46"/>
      <c r="AF8" s="46"/>
      <c r="AG8" s="46">
        <f>AG9+AG296+AG286+AG317</f>
        <v>151894724.12</v>
      </c>
      <c r="AH8" s="46"/>
      <c r="AI8" s="46">
        <f>AI9+AI296+AI286+AI317</f>
        <v>152245009.24</v>
      </c>
    </row>
    <row r="9" spans="1:35" ht="21">
      <c r="A9" s="22" t="s">
        <v>135</v>
      </c>
      <c r="B9" s="19" t="s">
        <v>12</v>
      </c>
      <c r="C9" s="19">
        <v>1</v>
      </c>
      <c r="D9" s="23"/>
      <c r="E9" s="23"/>
      <c r="F9" s="24"/>
      <c r="G9" s="21" t="e">
        <f>G10</f>
        <v>#REF!</v>
      </c>
      <c r="H9" s="2"/>
      <c r="I9" s="2"/>
      <c r="J9" s="2"/>
      <c r="K9" s="2"/>
      <c r="L9" s="2"/>
      <c r="M9" s="2"/>
      <c r="N9" s="2"/>
      <c r="O9" s="2"/>
      <c r="P9" s="2"/>
      <c r="Q9" s="2"/>
      <c r="R9" s="46">
        <f>R10</f>
        <v>145450902.67000002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46">
        <f>AD10+AD227+AD232+AD236+AD240+AD245+AD83</f>
        <v>169850002</v>
      </c>
      <c r="AE9" s="46"/>
      <c r="AF9" s="46"/>
      <c r="AG9" s="46">
        <f>AG10+AG227+AG240+AG245</f>
        <v>140660290.12</v>
      </c>
      <c r="AH9" s="46"/>
      <c r="AI9" s="46">
        <f>AI10+AI227+AI240+AI245</f>
        <v>141010575.24</v>
      </c>
    </row>
    <row r="10" spans="1:35" ht="11.25">
      <c r="A10" s="22" t="s">
        <v>48</v>
      </c>
      <c r="B10" s="19" t="s">
        <v>12</v>
      </c>
      <c r="C10" s="19">
        <v>1</v>
      </c>
      <c r="D10" s="19">
        <v>902</v>
      </c>
      <c r="E10" s="23"/>
      <c r="F10" s="24"/>
      <c r="G10" s="21" t="e">
        <f>G11+G16+G38+G42+G46+G50+G54+#REF!+#REF!+G69+G76+G79+#REF!+G103+#REF!+G112+G116+G120+G124+#REF!+#REF!+G140+G148+#REF!+G158+G179+#REF!+G187+G191+G201+G212+G223</f>
        <v>#REF!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46">
        <f>R11+R16+R38+R42+R46+R50+R54+R69+R76+R79+R86+R103+R108+R112+R116+R120+R124+R140+R148+R158+R179+R187+R191+R201+R212+R223</f>
        <v>145450902.67000002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46">
        <f>AD11+AD16+AD38+AD42+AD46+AD50+AD54+AD58+AD62+AD65+AD69+AD76+AD86+AD90+AD93+AD99+AD103+AD108+AD112+AD116+AD120+AD124+AD134+AD137+AD140+AD148+AD152+AD158+AD179+AD187+AD191+AD201+AD212+AD223+AD208+AD183</f>
        <v>153747069.61</v>
      </c>
      <c r="AE10" s="46"/>
      <c r="AF10" s="46"/>
      <c r="AG10" s="46">
        <f>AG11+AG16+AG38+AG42+AG46+AG50+AG54+AG69+AG76+AG79+AG86+AG103+AG108+AG112+AG116+AG120+AG124+AG140+AG148+AG158+AG179+AG187+AG191+AG201+AG212+AG223+AG58+AG65+AG99+AG90+AG93+AG216</f>
        <v>140660290.12</v>
      </c>
      <c r="AH10" s="46"/>
      <c r="AI10" s="46">
        <f>AI11+AI16+AI38+AI42+AI46+AI50+AI54+AI69+AI76+AI79+AI86+AI103+AI108+AI112+AI116+AI120+AI124+AI140+AI148+AI158+AI179+AI187+AI191+AI201+AI212+AI223+AI58+AI65+AI99</f>
        <v>141010575.24</v>
      </c>
    </row>
    <row r="11" spans="1:35" ht="11.25">
      <c r="A11" s="3" t="s">
        <v>150</v>
      </c>
      <c r="B11" s="15" t="s">
        <v>12</v>
      </c>
      <c r="C11" s="15">
        <v>1</v>
      </c>
      <c r="D11" s="15">
        <v>902</v>
      </c>
      <c r="E11" s="15">
        <v>1001</v>
      </c>
      <c r="F11" s="25"/>
      <c r="G11" s="8">
        <f>G12</f>
        <v>1228146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32">
        <f>R12</f>
        <v>1217164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32">
        <f aca="true" t="shared" si="0" ref="AD11:AI12">AD12</f>
        <v>1173776.15</v>
      </c>
      <c r="AE11" s="32"/>
      <c r="AF11" s="32"/>
      <c r="AG11" s="32">
        <f t="shared" si="0"/>
        <v>1217164</v>
      </c>
      <c r="AH11" s="32"/>
      <c r="AI11" s="32">
        <f t="shared" si="0"/>
        <v>1217164</v>
      </c>
    </row>
    <row r="12" spans="1:35" ht="33.75">
      <c r="A12" s="3" t="s">
        <v>13</v>
      </c>
      <c r="B12" s="15" t="s">
        <v>12</v>
      </c>
      <c r="C12" s="15">
        <v>1</v>
      </c>
      <c r="D12" s="15">
        <v>902</v>
      </c>
      <c r="E12" s="15">
        <v>1001</v>
      </c>
      <c r="F12" s="16">
        <v>100</v>
      </c>
      <c r="G12" s="8">
        <f>G13</f>
        <v>1228146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32">
        <f>R13</f>
        <v>1217164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32">
        <f t="shared" si="0"/>
        <v>1173776.15</v>
      </c>
      <c r="AE12" s="32"/>
      <c r="AF12" s="32"/>
      <c r="AG12" s="32">
        <f t="shared" si="0"/>
        <v>1217164</v>
      </c>
      <c r="AH12" s="32"/>
      <c r="AI12" s="32">
        <f t="shared" si="0"/>
        <v>1217164</v>
      </c>
    </row>
    <row r="13" spans="1:35" ht="11.25">
      <c r="A13" s="3" t="s">
        <v>15</v>
      </c>
      <c r="B13" s="15" t="s">
        <v>12</v>
      </c>
      <c r="C13" s="15">
        <v>1</v>
      </c>
      <c r="D13" s="15">
        <v>902</v>
      </c>
      <c r="E13" s="15">
        <v>1001</v>
      </c>
      <c r="F13" s="16">
        <v>120</v>
      </c>
      <c r="G13" s="8">
        <f>G14+G15</f>
        <v>1228146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32">
        <f>R14+R15</f>
        <v>1217164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32">
        <f>AD14+AD15</f>
        <v>1173776.15</v>
      </c>
      <c r="AE13" s="32"/>
      <c r="AF13" s="32"/>
      <c r="AG13" s="32">
        <f>AG14+AG15</f>
        <v>1217164</v>
      </c>
      <c r="AH13" s="32"/>
      <c r="AI13" s="32">
        <f>AI14+AI15</f>
        <v>1217164</v>
      </c>
    </row>
    <row r="14" spans="1:35" ht="22.5">
      <c r="A14" s="3" t="s">
        <v>78</v>
      </c>
      <c r="B14" s="15" t="s">
        <v>12</v>
      </c>
      <c r="C14" s="15">
        <v>1</v>
      </c>
      <c r="D14" s="15">
        <v>902</v>
      </c>
      <c r="E14" s="15">
        <v>1001</v>
      </c>
      <c r="F14" s="16">
        <v>121</v>
      </c>
      <c r="G14" s="8">
        <v>1196916</v>
      </c>
      <c r="H14" s="2">
        <v>2173</v>
      </c>
      <c r="I14" s="2"/>
      <c r="J14" s="2"/>
      <c r="K14" s="2"/>
      <c r="L14" s="2"/>
      <c r="M14" s="2"/>
      <c r="N14" s="2"/>
      <c r="O14" s="2"/>
      <c r="P14" s="2"/>
      <c r="Q14" s="2"/>
      <c r="R14" s="32">
        <v>1183840</v>
      </c>
      <c r="S14" s="8"/>
      <c r="T14" s="8"/>
      <c r="U14" s="8">
        <v>0</v>
      </c>
      <c r="V14" s="8">
        <v>-10063.85</v>
      </c>
      <c r="W14" s="8"/>
      <c r="X14" s="8"/>
      <c r="Y14" s="8"/>
      <c r="Z14" s="8"/>
      <c r="AA14" s="8"/>
      <c r="AB14" s="8">
        <v>0</v>
      </c>
      <c r="AC14" s="8"/>
      <c r="AD14" s="32">
        <f>R14+S14+U14+V14+AB14</f>
        <v>1173776.15</v>
      </c>
      <c r="AE14" s="32"/>
      <c r="AF14" s="32"/>
      <c r="AG14" s="56">
        <v>1183840</v>
      </c>
      <c r="AH14" s="8"/>
      <c r="AI14" s="56">
        <v>1183840</v>
      </c>
    </row>
    <row r="15" spans="1:35" ht="22.5" hidden="1">
      <c r="A15" s="3" t="s">
        <v>65</v>
      </c>
      <c r="B15" s="15" t="s">
        <v>12</v>
      </c>
      <c r="C15" s="15">
        <v>1</v>
      </c>
      <c r="D15" s="15">
        <v>902</v>
      </c>
      <c r="E15" s="15">
        <v>1001</v>
      </c>
      <c r="F15" s="16">
        <v>122</v>
      </c>
      <c r="G15" s="8">
        <v>31230</v>
      </c>
      <c r="H15" s="2"/>
      <c r="I15" s="2"/>
      <c r="J15" s="2"/>
      <c r="K15" s="2"/>
      <c r="L15" s="2"/>
      <c r="M15" s="2"/>
      <c r="N15" s="2"/>
      <c r="O15" s="2">
        <v>2094</v>
      </c>
      <c r="P15" s="2"/>
      <c r="Q15" s="2"/>
      <c r="R15" s="32">
        <v>33324</v>
      </c>
      <c r="S15" s="8"/>
      <c r="T15" s="8"/>
      <c r="U15" s="8">
        <v>0</v>
      </c>
      <c r="V15" s="8">
        <v>-33324</v>
      </c>
      <c r="W15" s="8"/>
      <c r="X15" s="8"/>
      <c r="Y15" s="8"/>
      <c r="Z15" s="8"/>
      <c r="AA15" s="8"/>
      <c r="AB15" s="8"/>
      <c r="AC15" s="8"/>
      <c r="AD15" s="32">
        <f>R15+S15+U15+V15</f>
        <v>0</v>
      </c>
      <c r="AE15" s="32"/>
      <c r="AF15" s="32"/>
      <c r="AG15" s="56">
        <v>33324</v>
      </c>
      <c r="AH15" s="8"/>
      <c r="AI15" s="56">
        <v>33324</v>
      </c>
    </row>
    <row r="16" spans="1:35" ht="22.5">
      <c r="A16" s="26" t="s">
        <v>66</v>
      </c>
      <c r="B16" s="15" t="s">
        <v>12</v>
      </c>
      <c r="C16" s="15">
        <v>1</v>
      </c>
      <c r="D16" s="15">
        <v>902</v>
      </c>
      <c r="E16" s="15">
        <v>1004</v>
      </c>
      <c r="F16" s="25"/>
      <c r="G16" s="8">
        <f>G17+G21+G24</f>
        <v>38384226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32">
        <f>R17+R21+R24</f>
        <v>41565122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32">
        <f>AD17+AD21+AD24</f>
        <v>40365016.699999996</v>
      </c>
      <c r="AE16" s="32"/>
      <c r="AF16" s="32"/>
      <c r="AG16" s="32">
        <f>AG17+AG21+AG24</f>
        <v>41565122</v>
      </c>
      <c r="AH16" s="32"/>
      <c r="AI16" s="32">
        <f>AI17+AI21+AI24</f>
        <v>41565122</v>
      </c>
    </row>
    <row r="17" spans="1:35" ht="33.75">
      <c r="A17" s="3" t="s">
        <v>13</v>
      </c>
      <c r="B17" s="15" t="s">
        <v>12</v>
      </c>
      <c r="C17" s="15">
        <v>1</v>
      </c>
      <c r="D17" s="15">
        <v>902</v>
      </c>
      <c r="E17" s="15">
        <v>1004</v>
      </c>
      <c r="F17" s="16" t="s">
        <v>14</v>
      </c>
      <c r="G17" s="8">
        <f>G18</f>
        <v>30232880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32">
        <f>R18</f>
        <v>31697774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32">
        <f>AD18</f>
        <v>31169811.16</v>
      </c>
      <c r="AE17" s="32"/>
      <c r="AF17" s="32"/>
      <c r="AG17" s="32">
        <f>AG18</f>
        <v>31697774</v>
      </c>
      <c r="AH17" s="32"/>
      <c r="AI17" s="32">
        <f>AI18</f>
        <v>31697774</v>
      </c>
    </row>
    <row r="18" spans="1:35" ht="11.25">
      <c r="A18" s="3" t="s">
        <v>15</v>
      </c>
      <c r="B18" s="15" t="s">
        <v>12</v>
      </c>
      <c r="C18" s="15">
        <v>1</v>
      </c>
      <c r="D18" s="15">
        <v>902</v>
      </c>
      <c r="E18" s="15">
        <v>1004</v>
      </c>
      <c r="F18" s="16" t="s">
        <v>16</v>
      </c>
      <c r="G18" s="8">
        <f>G19+G20</f>
        <v>30232880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32">
        <f>R19+R20</f>
        <v>31697774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32">
        <f>AD19+AD20</f>
        <v>31169811.16</v>
      </c>
      <c r="AE18" s="32"/>
      <c r="AF18" s="32"/>
      <c r="AG18" s="32">
        <f>AG19+AG20</f>
        <v>31697774</v>
      </c>
      <c r="AH18" s="32"/>
      <c r="AI18" s="32">
        <f>AI19+AI20</f>
        <v>31697774</v>
      </c>
    </row>
    <row r="19" spans="1:35" ht="22.5">
      <c r="A19" s="3" t="s">
        <v>78</v>
      </c>
      <c r="B19" s="15" t="s">
        <v>12</v>
      </c>
      <c r="C19" s="15">
        <v>1</v>
      </c>
      <c r="D19" s="15">
        <v>902</v>
      </c>
      <c r="E19" s="15">
        <v>1004</v>
      </c>
      <c r="F19" s="16">
        <v>121</v>
      </c>
      <c r="G19" s="8">
        <v>29296800</v>
      </c>
      <c r="H19" s="2">
        <v>13747</v>
      </c>
      <c r="I19" s="2"/>
      <c r="J19" s="2"/>
      <c r="K19" s="2">
        <v>0</v>
      </c>
      <c r="L19" s="2"/>
      <c r="M19" s="2">
        <v>16600.5</v>
      </c>
      <c r="N19" s="2"/>
      <c r="O19" s="2"/>
      <c r="P19" s="2"/>
      <c r="Q19" s="2">
        <v>400000</v>
      </c>
      <c r="R19" s="32">
        <v>30578082</v>
      </c>
      <c r="S19" s="8"/>
      <c r="T19" s="8"/>
      <c r="U19" s="8">
        <v>-312570</v>
      </c>
      <c r="V19" s="8">
        <v>-19537.59</v>
      </c>
      <c r="W19" s="8"/>
      <c r="X19" s="8">
        <v>-644366</v>
      </c>
      <c r="Y19" s="8">
        <v>-576427.25</v>
      </c>
      <c r="Z19" s="8"/>
      <c r="AA19" s="8"/>
      <c r="AB19" s="8">
        <v>900000</v>
      </c>
      <c r="AC19" s="8"/>
      <c r="AD19" s="32">
        <f>+U19+R19+S19+V19+X19+Y19+AB19</f>
        <v>29925181.16</v>
      </c>
      <c r="AE19" s="32"/>
      <c r="AF19" s="32"/>
      <c r="AG19" s="56">
        <v>30265512</v>
      </c>
      <c r="AH19" s="8"/>
      <c r="AI19" s="56">
        <v>30265512</v>
      </c>
    </row>
    <row r="20" spans="1:35" ht="22.5">
      <c r="A20" s="3" t="s">
        <v>65</v>
      </c>
      <c r="B20" s="15" t="s">
        <v>12</v>
      </c>
      <c r="C20" s="15">
        <v>1</v>
      </c>
      <c r="D20" s="15">
        <v>902</v>
      </c>
      <c r="E20" s="15">
        <v>1004</v>
      </c>
      <c r="F20" s="16">
        <v>122</v>
      </c>
      <c r="G20" s="8">
        <v>936080</v>
      </c>
      <c r="H20" s="2"/>
      <c r="I20" s="2"/>
      <c r="J20" s="2"/>
      <c r="K20" s="2">
        <v>0</v>
      </c>
      <c r="L20" s="2"/>
      <c r="M20" s="2"/>
      <c r="N20" s="2"/>
      <c r="O20" s="2">
        <v>1047</v>
      </c>
      <c r="P20" s="2"/>
      <c r="Q20" s="2">
        <v>149241</v>
      </c>
      <c r="R20" s="32">
        <v>1119692</v>
      </c>
      <c r="S20" s="8"/>
      <c r="T20" s="8"/>
      <c r="U20" s="8">
        <v>312570</v>
      </c>
      <c r="V20" s="8">
        <v>-64692</v>
      </c>
      <c r="W20" s="8"/>
      <c r="X20" s="8"/>
      <c r="Y20" s="8"/>
      <c r="Z20" s="8"/>
      <c r="AA20" s="8"/>
      <c r="AB20" s="8"/>
      <c r="AC20" s="8">
        <v>-122940</v>
      </c>
      <c r="AD20" s="32">
        <f>R20+S20+U20+V20+AC20</f>
        <v>1244630</v>
      </c>
      <c r="AE20" s="32"/>
      <c r="AF20" s="32"/>
      <c r="AG20" s="56">
        <v>1432262</v>
      </c>
      <c r="AH20" s="8"/>
      <c r="AI20" s="56">
        <v>1432262</v>
      </c>
    </row>
    <row r="21" spans="1:35" ht="11.25">
      <c r="A21" s="3" t="s">
        <v>17</v>
      </c>
      <c r="B21" s="15" t="s">
        <v>12</v>
      </c>
      <c r="C21" s="15">
        <v>1</v>
      </c>
      <c r="D21" s="15">
        <v>902</v>
      </c>
      <c r="E21" s="15">
        <v>1004</v>
      </c>
      <c r="F21" s="16">
        <v>200</v>
      </c>
      <c r="G21" s="8">
        <f>G22</f>
        <v>7536346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32">
        <f>R22</f>
        <v>9260432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32">
        <f>AD22+AD23</f>
        <v>8688288.64</v>
      </c>
      <c r="AE21" s="32"/>
      <c r="AF21" s="32"/>
      <c r="AG21" s="32">
        <f>AG22+AG23</f>
        <v>9260432</v>
      </c>
      <c r="AH21" s="32"/>
      <c r="AI21" s="32">
        <f>AI22+AI23</f>
        <v>9260432</v>
      </c>
    </row>
    <row r="22" spans="1:35" ht="22.5" hidden="1">
      <c r="A22" s="3" t="s">
        <v>19</v>
      </c>
      <c r="B22" s="15" t="s">
        <v>12</v>
      </c>
      <c r="C22" s="15">
        <v>1</v>
      </c>
      <c r="D22" s="15">
        <v>902</v>
      </c>
      <c r="E22" s="15">
        <v>1004</v>
      </c>
      <c r="F22" s="16">
        <v>240</v>
      </c>
      <c r="G22" s="8">
        <v>7536346</v>
      </c>
      <c r="H22" s="2"/>
      <c r="I22" s="2">
        <v>4800</v>
      </c>
      <c r="J22" s="2"/>
      <c r="K22" s="2"/>
      <c r="L22" s="2"/>
      <c r="M22" s="2"/>
      <c r="N22" s="2"/>
      <c r="O22" s="2"/>
      <c r="P22" s="2">
        <v>855847</v>
      </c>
      <c r="Q22" s="2">
        <v>699549.38</v>
      </c>
      <c r="R22" s="32">
        <v>9260432</v>
      </c>
      <c r="S22" s="8">
        <v>-668553.87</v>
      </c>
      <c r="T22" s="8"/>
      <c r="U22" s="8">
        <v>-8591878.13</v>
      </c>
      <c r="V22" s="8"/>
      <c r="W22" s="8"/>
      <c r="X22" s="8"/>
      <c r="Y22" s="8"/>
      <c r="Z22" s="8"/>
      <c r="AA22" s="8"/>
      <c r="AB22" s="8"/>
      <c r="AC22" s="8"/>
      <c r="AD22" s="32">
        <f>R22+S22+U22</f>
        <v>0</v>
      </c>
      <c r="AE22" s="32"/>
      <c r="AF22" s="32"/>
      <c r="AG22" s="8"/>
      <c r="AH22" s="8"/>
      <c r="AI22" s="8"/>
    </row>
    <row r="23" spans="1:35" ht="11.25">
      <c r="A23" s="13" t="s">
        <v>185</v>
      </c>
      <c r="B23" s="15" t="s">
        <v>12</v>
      </c>
      <c r="C23" s="15">
        <v>1</v>
      </c>
      <c r="D23" s="15">
        <v>902</v>
      </c>
      <c r="E23" s="15">
        <v>1004</v>
      </c>
      <c r="F23" s="16">
        <v>244</v>
      </c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32"/>
      <c r="S23" s="8"/>
      <c r="T23" s="8"/>
      <c r="U23" s="8">
        <v>8591878.13</v>
      </c>
      <c r="V23" s="8">
        <v>-310340.59</v>
      </c>
      <c r="W23" s="8"/>
      <c r="X23" s="8"/>
      <c r="Y23" s="8">
        <v>28000</v>
      </c>
      <c r="Z23" s="8"/>
      <c r="AA23" s="8">
        <v>96721</v>
      </c>
      <c r="AB23" s="8">
        <v>226199.1</v>
      </c>
      <c r="AC23" s="8">
        <v>55831</v>
      </c>
      <c r="AD23" s="32">
        <f>U23+V23+Y23+AA23+AB23+AC23</f>
        <v>8688288.64</v>
      </c>
      <c r="AE23" s="32"/>
      <c r="AF23" s="32"/>
      <c r="AG23" s="56">
        <v>9260432</v>
      </c>
      <c r="AH23" s="8"/>
      <c r="AI23" s="56">
        <v>9260432</v>
      </c>
    </row>
    <row r="24" spans="1:35" ht="11.25">
      <c r="A24" s="3" t="s">
        <v>21</v>
      </c>
      <c r="B24" s="15" t="s">
        <v>12</v>
      </c>
      <c r="C24" s="15">
        <v>1</v>
      </c>
      <c r="D24" s="15">
        <v>902</v>
      </c>
      <c r="E24" s="15">
        <v>1004</v>
      </c>
      <c r="F24" s="16">
        <v>800</v>
      </c>
      <c r="G24" s="8">
        <f>G25</f>
        <v>615000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32">
        <f>R25</f>
        <v>606916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32">
        <f>AD25</f>
        <v>506916.9</v>
      </c>
      <c r="AE24" s="32"/>
      <c r="AF24" s="32"/>
      <c r="AG24" s="32">
        <f>AG25</f>
        <v>606916</v>
      </c>
      <c r="AH24" s="32"/>
      <c r="AI24" s="32">
        <f>AI25</f>
        <v>606916</v>
      </c>
    </row>
    <row r="25" spans="1:35" ht="11.25">
      <c r="A25" s="3" t="s">
        <v>49</v>
      </c>
      <c r="B25" s="15" t="s">
        <v>12</v>
      </c>
      <c r="C25" s="15">
        <v>1</v>
      </c>
      <c r="D25" s="15">
        <v>902</v>
      </c>
      <c r="E25" s="15">
        <v>1004</v>
      </c>
      <c r="F25" s="16">
        <v>850</v>
      </c>
      <c r="G25" s="8">
        <f>G26+G27</f>
        <v>615000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32">
        <f>R26+R27</f>
        <v>606916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32">
        <f>AD26+AD27</f>
        <v>506916.9</v>
      </c>
      <c r="AE25" s="32"/>
      <c r="AF25" s="32"/>
      <c r="AG25" s="32">
        <f>AG26+AG27</f>
        <v>606916</v>
      </c>
      <c r="AH25" s="32"/>
      <c r="AI25" s="32">
        <f>AI26+AI27</f>
        <v>606916</v>
      </c>
    </row>
    <row r="26" spans="1:35" ht="11.25">
      <c r="A26" s="3" t="s">
        <v>23</v>
      </c>
      <c r="B26" s="15" t="s">
        <v>12</v>
      </c>
      <c r="C26" s="15">
        <v>1</v>
      </c>
      <c r="D26" s="15">
        <v>902</v>
      </c>
      <c r="E26" s="15">
        <v>1004</v>
      </c>
      <c r="F26" s="16">
        <v>851</v>
      </c>
      <c r="G26" s="8">
        <v>510000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32">
        <v>510000</v>
      </c>
      <c r="S26" s="8"/>
      <c r="T26" s="8"/>
      <c r="U26" s="8"/>
      <c r="V26" s="8"/>
      <c r="W26" s="8"/>
      <c r="X26" s="8"/>
      <c r="Y26" s="8"/>
      <c r="Z26" s="8"/>
      <c r="AA26" s="8"/>
      <c r="AB26" s="8">
        <v>-89000</v>
      </c>
      <c r="AC26" s="8"/>
      <c r="AD26" s="32">
        <f>R26+S26+AB26</f>
        <v>421000</v>
      </c>
      <c r="AE26" s="32"/>
      <c r="AF26" s="32"/>
      <c r="AG26" s="56">
        <v>510000</v>
      </c>
      <c r="AH26" s="8"/>
      <c r="AI26" s="56">
        <v>510000</v>
      </c>
    </row>
    <row r="27" spans="1:35" ht="11.25">
      <c r="A27" s="3" t="s">
        <v>25</v>
      </c>
      <c r="B27" s="15" t="s">
        <v>12</v>
      </c>
      <c r="C27" s="15">
        <v>1</v>
      </c>
      <c r="D27" s="15">
        <v>902</v>
      </c>
      <c r="E27" s="15">
        <v>1004</v>
      </c>
      <c r="F27" s="16">
        <v>852</v>
      </c>
      <c r="G27" s="8">
        <v>105000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32">
        <v>96916</v>
      </c>
      <c r="S27" s="8"/>
      <c r="T27" s="8"/>
      <c r="U27" s="8"/>
      <c r="V27" s="8"/>
      <c r="W27" s="8"/>
      <c r="X27" s="8"/>
      <c r="Y27" s="8"/>
      <c r="Z27" s="8"/>
      <c r="AA27" s="8"/>
      <c r="AB27" s="8">
        <v>-10999.1</v>
      </c>
      <c r="AC27" s="8"/>
      <c r="AD27" s="32">
        <f>R27+S27+AB27</f>
        <v>85916.9</v>
      </c>
      <c r="AE27" s="32"/>
      <c r="AF27" s="32"/>
      <c r="AG27" s="56">
        <v>96916</v>
      </c>
      <c r="AH27" s="8"/>
      <c r="AI27" s="56">
        <v>96916</v>
      </c>
    </row>
    <row r="28" spans="1:35" ht="22.5" hidden="1">
      <c r="A28" s="3" t="s">
        <v>66</v>
      </c>
      <c r="B28" s="15" t="s">
        <v>12</v>
      </c>
      <c r="C28" s="15">
        <v>1</v>
      </c>
      <c r="D28" s="15">
        <v>902</v>
      </c>
      <c r="E28" s="15">
        <v>1004</v>
      </c>
      <c r="F28" s="16"/>
      <c r="G28" s="8">
        <f>G29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32">
        <f>R29</f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2">
        <f>AD29</f>
        <v>0</v>
      </c>
      <c r="AE28" s="32"/>
      <c r="AF28" s="32"/>
      <c r="AG28" s="8"/>
      <c r="AH28" s="8"/>
      <c r="AI28" s="8"/>
    </row>
    <row r="29" spans="1:35" ht="33.75" hidden="1">
      <c r="A29" s="3" t="s">
        <v>13</v>
      </c>
      <c r="B29" s="15" t="s">
        <v>12</v>
      </c>
      <c r="C29" s="15">
        <v>1</v>
      </c>
      <c r="D29" s="15">
        <v>902</v>
      </c>
      <c r="E29" s="15">
        <v>1004</v>
      </c>
      <c r="F29" s="16">
        <v>100</v>
      </c>
      <c r="G29" s="8">
        <f>G30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32">
        <f>R30</f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32">
        <f>AD30</f>
        <v>0</v>
      </c>
      <c r="AE29" s="32"/>
      <c r="AF29" s="32"/>
      <c r="AG29" s="8"/>
      <c r="AH29" s="8"/>
      <c r="AI29" s="8"/>
    </row>
    <row r="30" spans="1:35" ht="11.25" hidden="1">
      <c r="A30" s="3" t="s">
        <v>15</v>
      </c>
      <c r="B30" s="15" t="s">
        <v>12</v>
      </c>
      <c r="C30" s="15">
        <v>1</v>
      </c>
      <c r="D30" s="15">
        <v>902</v>
      </c>
      <c r="E30" s="15">
        <v>1004</v>
      </c>
      <c r="F30" s="16">
        <v>120</v>
      </c>
      <c r="G30" s="8">
        <f>G31+G32</f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32">
        <f>R31+R32</f>
        <v>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32">
        <f>AD31+AD32</f>
        <v>0</v>
      </c>
      <c r="AE30" s="32"/>
      <c r="AF30" s="32"/>
      <c r="AG30" s="8"/>
      <c r="AH30" s="8"/>
      <c r="AI30" s="8"/>
    </row>
    <row r="31" spans="1:35" ht="22.5" hidden="1">
      <c r="A31" s="3" t="s">
        <v>78</v>
      </c>
      <c r="B31" s="15" t="s">
        <v>12</v>
      </c>
      <c r="C31" s="15">
        <v>1</v>
      </c>
      <c r="D31" s="15">
        <v>902</v>
      </c>
      <c r="E31" s="15">
        <v>1004</v>
      </c>
      <c r="F31" s="16">
        <v>121</v>
      </c>
      <c r="G31" s="8">
        <v>0</v>
      </c>
      <c r="H31" s="2"/>
      <c r="I31" s="2"/>
      <c r="J31" s="2"/>
      <c r="K31" s="2">
        <v>0</v>
      </c>
      <c r="L31" s="2"/>
      <c r="M31" s="2"/>
      <c r="N31" s="2"/>
      <c r="O31" s="2"/>
      <c r="P31" s="2"/>
      <c r="Q31" s="2"/>
      <c r="R31" s="32">
        <f>G31+H31+I31+J31+K31</f>
        <v>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32">
        <f>I31+J31+K31+L31+M31</f>
        <v>0</v>
      </c>
      <c r="AE31" s="32"/>
      <c r="AF31" s="32"/>
      <c r="AG31" s="8"/>
      <c r="AH31" s="8"/>
      <c r="AI31" s="8"/>
    </row>
    <row r="32" spans="1:35" ht="22.5" hidden="1">
      <c r="A32" s="3" t="s">
        <v>65</v>
      </c>
      <c r="B32" s="15" t="s">
        <v>12</v>
      </c>
      <c r="C32" s="15">
        <v>1</v>
      </c>
      <c r="D32" s="15">
        <v>902</v>
      </c>
      <c r="E32" s="15">
        <v>1004</v>
      </c>
      <c r="F32" s="16">
        <v>122</v>
      </c>
      <c r="G32" s="8">
        <v>0</v>
      </c>
      <c r="H32" s="2"/>
      <c r="I32" s="2"/>
      <c r="J32" s="2"/>
      <c r="K32" s="2">
        <v>0</v>
      </c>
      <c r="L32" s="2"/>
      <c r="M32" s="2"/>
      <c r="N32" s="2"/>
      <c r="O32" s="2"/>
      <c r="P32" s="2"/>
      <c r="Q32" s="2"/>
      <c r="R32" s="32">
        <f>G32+H32+I32+J32+K32</f>
        <v>0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32">
        <f>I32+J32+K32+L32+M32</f>
        <v>0</v>
      </c>
      <c r="AE32" s="32"/>
      <c r="AF32" s="32"/>
      <c r="AG32" s="8"/>
      <c r="AH32" s="8"/>
      <c r="AI32" s="8"/>
    </row>
    <row r="33" spans="1:35" ht="22.5" hidden="1">
      <c r="A33" s="26" t="s">
        <v>66</v>
      </c>
      <c r="B33" s="15" t="s">
        <v>12</v>
      </c>
      <c r="C33" s="15">
        <v>1</v>
      </c>
      <c r="D33" s="15">
        <v>902</v>
      </c>
      <c r="E33" s="15">
        <v>1004</v>
      </c>
      <c r="F33" s="16"/>
      <c r="G33" s="8">
        <f>G34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32">
        <f>R34</f>
        <v>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32">
        <f>AD34</f>
        <v>0</v>
      </c>
      <c r="AE33" s="32"/>
      <c r="AF33" s="32"/>
      <c r="AG33" s="8"/>
      <c r="AH33" s="8"/>
      <c r="AI33" s="8"/>
    </row>
    <row r="34" spans="1:35" ht="33.75" hidden="1">
      <c r="A34" s="3" t="s">
        <v>13</v>
      </c>
      <c r="B34" s="15" t="s">
        <v>12</v>
      </c>
      <c r="C34" s="15">
        <v>1</v>
      </c>
      <c r="D34" s="15">
        <v>902</v>
      </c>
      <c r="E34" s="27">
        <v>1004</v>
      </c>
      <c r="F34" s="16">
        <v>100</v>
      </c>
      <c r="G34" s="8">
        <f>G35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32">
        <f>R35</f>
        <v>0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32">
        <f>AD35</f>
        <v>0</v>
      </c>
      <c r="AE34" s="32"/>
      <c r="AF34" s="32"/>
      <c r="AG34" s="8"/>
      <c r="AH34" s="8"/>
      <c r="AI34" s="8"/>
    </row>
    <row r="35" spans="1:35" ht="11.25" hidden="1">
      <c r="A35" s="3" t="s">
        <v>15</v>
      </c>
      <c r="B35" s="15" t="s">
        <v>12</v>
      </c>
      <c r="C35" s="15">
        <v>1</v>
      </c>
      <c r="D35" s="15">
        <v>902</v>
      </c>
      <c r="E35" s="27">
        <v>1004</v>
      </c>
      <c r="F35" s="16">
        <v>120</v>
      </c>
      <c r="G35" s="8">
        <f>G36+G37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32">
        <f>R36+R37</f>
        <v>0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32">
        <f>AD36+AD37</f>
        <v>0</v>
      </c>
      <c r="AE35" s="32"/>
      <c r="AF35" s="32"/>
      <c r="AG35" s="8"/>
      <c r="AH35" s="8"/>
      <c r="AI35" s="8"/>
    </row>
    <row r="36" spans="1:35" ht="22.5" hidden="1">
      <c r="A36" s="3" t="s">
        <v>78</v>
      </c>
      <c r="B36" s="15" t="s">
        <v>12</v>
      </c>
      <c r="C36" s="15">
        <v>1</v>
      </c>
      <c r="D36" s="15">
        <v>902</v>
      </c>
      <c r="E36" s="27">
        <v>1004</v>
      </c>
      <c r="F36" s="16">
        <v>121</v>
      </c>
      <c r="G36" s="8">
        <v>0</v>
      </c>
      <c r="H36" s="2"/>
      <c r="I36" s="2"/>
      <c r="J36" s="2"/>
      <c r="K36" s="2">
        <v>0</v>
      </c>
      <c r="L36" s="2"/>
      <c r="M36" s="2"/>
      <c r="N36" s="2"/>
      <c r="O36" s="2"/>
      <c r="P36" s="2"/>
      <c r="Q36" s="2"/>
      <c r="R36" s="32">
        <f>G36+H36+I36+J36+K36</f>
        <v>0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32">
        <f>I36+J36+K36+L36+M36</f>
        <v>0</v>
      </c>
      <c r="AE36" s="32"/>
      <c r="AF36" s="32"/>
      <c r="AG36" s="8"/>
      <c r="AH36" s="8"/>
      <c r="AI36" s="8"/>
    </row>
    <row r="37" spans="1:35" ht="22.5" hidden="1">
      <c r="A37" s="3" t="s">
        <v>65</v>
      </c>
      <c r="B37" s="15" t="s">
        <v>12</v>
      </c>
      <c r="C37" s="15">
        <v>1</v>
      </c>
      <c r="D37" s="15">
        <v>902</v>
      </c>
      <c r="E37" s="27">
        <v>1004</v>
      </c>
      <c r="F37" s="16">
        <v>122</v>
      </c>
      <c r="G37" s="8">
        <v>0</v>
      </c>
      <c r="H37" s="2"/>
      <c r="I37" s="2"/>
      <c r="J37" s="2"/>
      <c r="K37" s="2">
        <v>0</v>
      </c>
      <c r="L37" s="2"/>
      <c r="M37" s="2"/>
      <c r="N37" s="2"/>
      <c r="O37" s="2"/>
      <c r="P37" s="2"/>
      <c r="Q37" s="2"/>
      <c r="R37" s="32">
        <f>G37+H37+I37+J37+K37</f>
        <v>0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32">
        <f>I37+J37+K37+L37+M37</f>
        <v>0</v>
      </c>
      <c r="AE37" s="32"/>
      <c r="AF37" s="32"/>
      <c r="AG37" s="8"/>
      <c r="AH37" s="8"/>
      <c r="AI37" s="8"/>
    </row>
    <row r="38" spans="1:35" ht="11.25">
      <c r="A38" s="3" t="s">
        <v>40</v>
      </c>
      <c r="B38" s="15" t="s">
        <v>12</v>
      </c>
      <c r="C38" s="15">
        <v>1</v>
      </c>
      <c r="D38" s="15">
        <v>902</v>
      </c>
      <c r="E38" s="15">
        <v>1019</v>
      </c>
      <c r="F38" s="25" t="s">
        <v>0</v>
      </c>
      <c r="G38" s="8">
        <f>G39</f>
        <v>9040000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32">
        <f>R39</f>
        <v>9015652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32">
        <f>AD39</f>
        <v>8336912</v>
      </c>
      <c r="AE38" s="32"/>
      <c r="AF38" s="32"/>
      <c r="AG38" s="32">
        <f aca="true" t="shared" si="1" ref="AG38:AI40">AG39</f>
        <v>9390108</v>
      </c>
      <c r="AH38" s="32"/>
      <c r="AI38" s="32">
        <f t="shared" si="1"/>
        <v>9390108</v>
      </c>
    </row>
    <row r="39" spans="1:35" ht="22.5">
      <c r="A39" s="3" t="s">
        <v>80</v>
      </c>
      <c r="B39" s="15" t="s">
        <v>12</v>
      </c>
      <c r="C39" s="15">
        <v>1</v>
      </c>
      <c r="D39" s="15">
        <v>902</v>
      </c>
      <c r="E39" s="15">
        <v>1019</v>
      </c>
      <c r="F39" s="16" t="s">
        <v>27</v>
      </c>
      <c r="G39" s="8">
        <f>G40</f>
        <v>9040000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32">
        <f>R40</f>
        <v>9015652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32">
        <f>AD40</f>
        <v>8336912</v>
      </c>
      <c r="AE39" s="32"/>
      <c r="AF39" s="32"/>
      <c r="AG39" s="32">
        <f t="shared" si="1"/>
        <v>9390108</v>
      </c>
      <c r="AH39" s="32"/>
      <c r="AI39" s="32">
        <f t="shared" si="1"/>
        <v>9390108</v>
      </c>
    </row>
    <row r="40" spans="1:35" ht="11.25">
      <c r="A40" s="3" t="s">
        <v>57</v>
      </c>
      <c r="B40" s="15" t="s">
        <v>12</v>
      </c>
      <c r="C40" s="15">
        <v>1</v>
      </c>
      <c r="D40" s="15">
        <v>902</v>
      </c>
      <c r="E40" s="15">
        <v>1019</v>
      </c>
      <c r="F40" s="16">
        <v>610</v>
      </c>
      <c r="G40" s="8">
        <f>G41</f>
        <v>9040000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32">
        <f>R41</f>
        <v>9015652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32">
        <f>AD41</f>
        <v>8336912</v>
      </c>
      <c r="AE40" s="32"/>
      <c r="AF40" s="32"/>
      <c r="AG40" s="32">
        <f t="shared" si="1"/>
        <v>9390108</v>
      </c>
      <c r="AH40" s="32"/>
      <c r="AI40" s="32">
        <f t="shared" si="1"/>
        <v>9390108</v>
      </c>
    </row>
    <row r="41" spans="1:35" ht="33.75">
      <c r="A41" s="3" t="s">
        <v>28</v>
      </c>
      <c r="B41" s="15" t="s">
        <v>12</v>
      </c>
      <c r="C41" s="15">
        <v>1</v>
      </c>
      <c r="D41" s="15">
        <v>902</v>
      </c>
      <c r="E41" s="15">
        <v>1019</v>
      </c>
      <c r="F41" s="16" t="s">
        <v>29</v>
      </c>
      <c r="G41" s="8">
        <v>9040000</v>
      </c>
      <c r="H41" s="2"/>
      <c r="I41" s="2"/>
      <c r="J41" s="2"/>
      <c r="K41" s="2"/>
      <c r="L41" s="2"/>
      <c r="M41" s="2"/>
      <c r="N41" s="2"/>
      <c r="O41" s="2"/>
      <c r="P41" s="2"/>
      <c r="Q41" s="2">
        <v>112877</v>
      </c>
      <c r="R41" s="32">
        <v>9015652</v>
      </c>
      <c r="S41" s="8">
        <v>-32823.83</v>
      </c>
      <c r="T41" s="8"/>
      <c r="U41" s="8"/>
      <c r="V41" s="8">
        <v>-344603.17</v>
      </c>
      <c r="W41" s="8"/>
      <c r="X41" s="8">
        <v>-163313</v>
      </c>
      <c r="Y41" s="8"/>
      <c r="Z41" s="8">
        <v>-138000</v>
      </c>
      <c r="AA41" s="8"/>
      <c r="AB41" s="8"/>
      <c r="AC41" s="8"/>
      <c r="AD41" s="32">
        <f>R41+S41+V41+X41+Z41</f>
        <v>8336912</v>
      </c>
      <c r="AE41" s="32"/>
      <c r="AF41" s="32"/>
      <c r="AG41" s="56">
        <v>9390108</v>
      </c>
      <c r="AH41" s="8"/>
      <c r="AI41" s="56">
        <v>9390108</v>
      </c>
    </row>
    <row r="42" spans="1:35" ht="22.5">
      <c r="A42" s="26" t="s">
        <v>151</v>
      </c>
      <c r="B42" s="15" t="s">
        <v>12</v>
      </c>
      <c r="C42" s="15">
        <v>1</v>
      </c>
      <c r="D42" s="15">
        <v>902</v>
      </c>
      <c r="E42" s="15">
        <v>1020</v>
      </c>
      <c r="F42" s="25" t="s">
        <v>0</v>
      </c>
      <c r="G42" s="8">
        <f>G43</f>
        <v>6166670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32">
        <f>R43</f>
        <v>6232076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32">
        <f>AD43</f>
        <v>6018978</v>
      </c>
      <c r="AE42" s="32"/>
      <c r="AF42" s="32"/>
      <c r="AG42" s="32">
        <f aca="true" t="shared" si="2" ref="AG42:AI44">AG43</f>
        <v>6489290</v>
      </c>
      <c r="AH42" s="32"/>
      <c r="AI42" s="32">
        <f t="shared" si="2"/>
        <v>6489290</v>
      </c>
    </row>
    <row r="43" spans="1:35" ht="22.5">
      <c r="A43" s="3" t="s">
        <v>80</v>
      </c>
      <c r="B43" s="15" t="s">
        <v>12</v>
      </c>
      <c r="C43" s="15">
        <v>1</v>
      </c>
      <c r="D43" s="15">
        <v>902</v>
      </c>
      <c r="E43" s="15">
        <v>1020</v>
      </c>
      <c r="F43" s="16" t="s">
        <v>27</v>
      </c>
      <c r="G43" s="8">
        <f>G44</f>
        <v>6166670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32">
        <f>R44</f>
        <v>6232076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32">
        <f>AD44</f>
        <v>6018978</v>
      </c>
      <c r="AE43" s="32"/>
      <c r="AF43" s="32"/>
      <c r="AG43" s="32">
        <f t="shared" si="2"/>
        <v>6489290</v>
      </c>
      <c r="AH43" s="32"/>
      <c r="AI43" s="32">
        <f t="shared" si="2"/>
        <v>6489290</v>
      </c>
    </row>
    <row r="44" spans="1:35" ht="11.25">
      <c r="A44" s="3" t="s">
        <v>57</v>
      </c>
      <c r="B44" s="15" t="s">
        <v>12</v>
      </c>
      <c r="C44" s="15">
        <v>1</v>
      </c>
      <c r="D44" s="15">
        <v>902</v>
      </c>
      <c r="E44" s="15">
        <v>1020</v>
      </c>
      <c r="F44" s="16">
        <v>610</v>
      </c>
      <c r="G44" s="8">
        <f>G45</f>
        <v>6166670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32">
        <f>R45</f>
        <v>6232076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32">
        <f>AD45</f>
        <v>6018978</v>
      </c>
      <c r="AE44" s="32"/>
      <c r="AF44" s="32"/>
      <c r="AG44" s="32">
        <f t="shared" si="2"/>
        <v>6489290</v>
      </c>
      <c r="AH44" s="32"/>
      <c r="AI44" s="32">
        <f t="shared" si="2"/>
        <v>6489290</v>
      </c>
    </row>
    <row r="45" spans="1:35" ht="33.75">
      <c r="A45" s="3" t="s">
        <v>28</v>
      </c>
      <c r="B45" s="15" t="s">
        <v>12</v>
      </c>
      <c r="C45" s="15">
        <v>1</v>
      </c>
      <c r="D45" s="15">
        <v>902</v>
      </c>
      <c r="E45" s="15">
        <v>1020</v>
      </c>
      <c r="F45" s="16" t="s">
        <v>29</v>
      </c>
      <c r="G45" s="8">
        <v>6166670</v>
      </c>
      <c r="H45" s="2"/>
      <c r="I45" s="2"/>
      <c r="J45" s="2"/>
      <c r="K45" s="2"/>
      <c r="L45" s="2"/>
      <c r="M45" s="2"/>
      <c r="N45" s="2"/>
      <c r="O45" s="2"/>
      <c r="P45" s="2"/>
      <c r="Q45" s="2">
        <v>13709</v>
      </c>
      <c r="R45" s="32">
        <v>6232076</v>
      </c>
      <c r="S45" s="8"/>
      <c r="T45" s="8"/>
      <c r="U45" s="8"/>
      <c r="V45" s="8"/>
      <c r="W45" s="8"/>
      <c r="X45" s="8">
        <v>-111098</v>
      </c>
      <c r="Y45" s="8"/>
      <c r="Z45" s="8">
        <v>-102000</v>
      </c>
      <c r="AA45" s="8"/>
      <c r="AB45" s="8"/>
      <c r="AC45" s="8"/>
      <c r="AD45" s="32">
        <f>R45+S45+X45+Z45</f>
        <v>6018978</v>
      </c>
      <c r="AE45" s="32"/>
      <c r="AF45" s="32"/>
      <c r="AG45" s="56">
        <v>6489290</v>
      </c>
      <c r="AH45" s="8"/>
      <c r="AI45" s="56">
        <v>6489290</v>
      </c>
    </row>
    <row r="46" spans="1:35" ht="22.5">
      <c r="A46" s="26" t="s">
        <v>152</v>
      </c>
      <c r="B46" s="15" t="s">
        <v>12</v>
      </c>
      <c r="C46" s="15">
        <v>1</v>
      </c>
      <c r="D46" s="15">
        <v>902</v>
      </c>
      <c r="E46" s="15">
        <v>1021</v>
      </c>
      <c r="F46" s="25" t="s">
        <v>0</v>
      </c>
      <c r="G46" s="8">
        <f>G47</f>
        <v>4980200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32">
        <f>R47</f>
        <v>5071797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32">
        <f>AD47</f>
        <v>4897142.84</v>
      </c>
      <c r="AE46" s="32"/>
      <c r="AF46" s="32"/>
      <c r="AG46" s="32">
        <f aca="true" t="shared" si="3" ref="AG46:AI48">AG47</f>
        <v>5262173</v>
      </c>
      <c r="AH46" s="32"/>
      <c r="AI46" s="32">
        <f t="shared" si="3"/>
        <v>5262173</v>
      </c>
    </row>
    <row r="47" spans="1:35" ht="22.5">
      <c r="A47" s="3" t="s">
        <v>80</v>
      </c>
      <c r="B47" s="15" t="s">
        <v>12</v>
      </c>
      <c r="C47" s="15">
        <v>1</v>
      </c>
      <c r="D47" s="15">
        <v>902</v>
      </c>
      <c r="E47" s="15">
        <v>1021</v>
      </c>
      <c r="F47" s="16" t="s">
        <v>27</v>
      </c>
      <c r="G47" s="8">
        <f>G48</f>
        <v>4980200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32">
        <f>R48</f>
        <v>5071797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32">
        <f>AD48</f>
        <v>4897142.84</v>
      </c>
      <c r="AE47" s="32"/>
      <c r="AF47" s="32"/>
      <c r="AG47" s="32">
        <f t="shared" si="3"/>
        <v>5262173</v>
      </c>
      <c r="AH47" s="32"/>
      <c r="AI47" s="32">
        <f t="shared" si="3"/>
        <v>5262173</v>
      </c>
    </row>
    <row r="48" spans="1:35" ht="11.25">
      <c r="A48" s="3" t="s">
        <v>57</v>
      </c>
      <c r="B48" s="15" t="s">
        <v>12</v>
      </c>
      <c r="C48" s="15">
        <v>1</v>
      </c>
      <c r="D48" s="15">
        <v>902</v>
      </c>
      <c r="E48" s="15">
        <v>1021</v>
      </c>
      <c r="F48" s="16">
        <v>610</v>
      </c>
      <c r="G48" s="8">
        <f>G49</f>
        <v>4980200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32">
        <f>R49</f>
        <v>5071797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32">
        <f>AD49</f>
        <v>4897142.84</v>
      </c>
      <c r="AE48" s="32"/>
      <c r="AF48" s="32"/>
      <c r="AG48" s="32">
        <f t="shared" si="3"/>
        <v>5262173</v>
      </c>
      <c r="AH48" s="32"/>
      <c r="AI48" s="32">
        <f t="shared" si="3"/>
        <v>5262173</v>
      </c>
    </row>
    <row r="49" spans="1:35" ht="33.75">
      <c r="A49" s="3" t="s">
        <v>28</v>
      </c>
      <c r="B49" s="15" t="s">
        <v>12</v>
      </c>
      <c r="C49" s="15">
        <v>1</v>
      </c>
      <c r="D49" s="15">
        <v>902</v>
      </c>
      <c r="E49" s="15">
        <v>1021</v>
      </c>
      <c r="F49" s="16" t="s">
        <v>29</v>
      </c>
      <c r="G49" s="8">
        <v>4980200</v>
      </c>
      <c r="H49" s="2"/>
      <c r="I49" s="2"/>
      <c r="J49" s="2"/>
      <c r="K49" s="2"/>
      <c r="L49" s="2"/>
      <c r="M49" s="2"/>
      <c r="N49" s="2"/>
      <c r="O49" s="2"/>
      <c r="P49" s="2"/>
      <c r="Q49" s="2">
        <v>554972</v>
      </c>
      <c r="R49" s="32">
        <v>5071797</v>
      </c>
      <c r="S49" s="8"/>
      <c r="T49" s="8"/>
      <c r="U49" s="8"/>
      <c r="V49" s="8"/>
      <c r="W49" s="8"/>
      <c r="X49" s="8">
        <v>-86654.16</v>
      </c>
      <c r="Y49" s="8"/>
      <c r="Z49" s="8">
        <v>-88000</v>
      </c>
      <c r="AA49" s="8"/>
      <c r="AB49" s="8"/>
      <c r="AC49" s="8"/>
      <c r="AD49" s="32">
        <f>R49+S49+X49+Z49</f>
        <v>4897142.84</v>
      </c>
      <c r="AE49" s="32"/>
      <c r="AF49" s="32"/>
      <c r="AG49" s="56">
        <v>5262173</v>
      </c>
      <c r="AH49" s="8"/>
      <c r="AI49" s="56">
        <v>5262173</v>
      </c>
    </row>
    <row r="50" spans="1:35" ht="22.5">
      <c r="A50" s="26" t="s">
        <v>165</v>
      </c>
      <c r="B50" s="15" t="s">
        <v>12</v>
      </c>
      <c r="C50" s="15">
        <v>1</v>
      </c>
      <c r="D50" s="15">
        <v>902</v>
      </c>
      <c r="E50" s="15">
        <v>1061</v>
      </c>
      <c r="F50" s="16"/>
      <c r="G50" s="8">
        <f>G51</f>
        <v>11447205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32">
        <f>R51</f>
        <v>14425985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32">
        <f>AD51</f>
        <v>13862018</v>
      </c>
      <c r="AE50" s="32"/>
      <c r="AF50" s="32"/>
      <c r="AG50" s="32">
        <f aca="true" t="shared" si="4" ref="AG50:AI52">AG51</f>
        <v>15107990</v>
      </c>
      <c r="AH50" s="32"/>
      <c r="AI50" s="32">
        <f t="shared" si="4"/>
        <v>15107990</v>
      </c>
    </row>
    <row r="51" spans="1:35" ht="22.5">
      <c r="A51" s="3" t="s">
        <v>80</v>
      </c>
      <c r="B51" s="15" t="s">
        <v>12</v>
      </c>
      <c r="C51" s="15">
        <v>1</v>
      </c>
      <c r="D51" s="15">
        <v>902</v>
      </c>
      <c r="E51" s="15">
        <v>1061</v>
      </c>
      <c r="F51" s="16">
        <v>600</v>
      </c>
      <c r="G51" s="8">
        <f>G52</f>
        <v>11447205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32">
        <f>R52</f>
        <v>14425985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32">
        <f>AD52</f>
        <v>13862018</v>
      </c>
      <c r="AE51" s="32"/>
      <c r="AF51" s="32"/>
      <c r="AG51" s="32">
        <f t="shared" si="4"/>
        <v>15107990</v>
      </c>
      <c r="AH51" s="32"/>
      <c r="AI51" s="32">
        <f t="shared" si="4"/>
        <v>15107990</v>
      </c>
    </row>
    <row r="52" spans="1:35" ht="11.25">
      <c r="A52" s="3" t="s">
        <v>57</v>
      </c>
      <c r="B52" s="15" t="s">
        <v>12</v>
      </c>
      <c r="C52" s="15">
        <v>1</v>
      </c>
      <c r="D52" s="15">
        <v>902</v>
      </c>
      <c r="E52" s="15">
        <v>1061</v>
      </c>
      <c r="F52" s="16">
        <v>610</v>
      </c>
      <c r="G52" s="8">
        <f>G53</f>
        <v>11447205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32">
        <f>R53</f>
        <v>14425985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32">
        <f>AD53</f>
        <v>13862018</v>
      </c>
      <c r="AE52" s="32"/>
      <c r="AF52" s="32"/>
      <c r="AG52" s="32">
        <f t="shared" si="4"/>
        <v>15107990</v>
      </c>
      <c r="AH52" s="32"/>
      <c r="AI52" s="32">
        <f t="shared" si="4"/>
        <v>15107990</v>
      </c>
    </row>
    <row r="53" spans="1:35" ht="33.75">
      <c r="A53" s="3" t="s">
        <v>28</v>
      </c>
      <c r="B53" s="15" t="s">
        <v>12</v>
      </c>
      <c r="C53" s="15">
        <v>1</v>
      </c>
      <c r="D53" s="15">
        <v>902</v>
      </c>
      <c r="E53" s="15">
        <v>1061</v>
      </c>
      <c r="F53" s="16">
        <v>611</v>
      </c>
      <c r="G53" s="8">
        <v>11447205</v>
      </c>
      <c r="H53" s="2"/>
      <c r="I53" s="2"/>
      <c r="J53" s="2"/>
      <c r="K53" s="2"/>
      <c r="L53" s="2"/>
      <c r="M53" s="2"/>
      <c r="N53" s="2"/>
      <c r="O53" s="2"/>
      <c r="P53" s="2"/>
      <c r="Q53" s="2">
        <v>459218</v>
      </c>
      <c r="R53" s="32">
        <v>14425985</v>
      </c>
      <c r="S53" s="8"/>
      <c r="T53" s="8"/>
      <c r="U53" s="8"/>
      <c r="V53" s="8"/>
      <c r="W53" s="8"/>
      <c r="X53" s="8">
        <v>-269967</v>
      </c>
      <c r="Y53" s="8"/>
      <c r="Z53" s="8">
        <v>-294000</v>
      </c>
      <c r="AA53" s="8"/>
      <c r="AB53" s="8"/>
      <c r="AC53" s="8"/>
      <c r="AD53" s="32">
        <f>R53+S53+X53+Z53</f>
        <v>13862018</v>
      </c>
      <c r="AE53" s="32"/>
      <c r="AF53" s="32"/>
      <c r="AG53" s="56">
        <v>15107990</v>
      </c>
      <c r="AH53" s="8"/>
      <c r="AI53" s="56">
        <v>15107990</v>
      </c>
    </row>
    <row r="54" spans="1:35" ht="22.5">
      <c r="A54" s="4" t="s">
        <v>166</v>
      </c>
      <c r="B54" s="15" t="s">
        <v>12</v>
      </c>
      <c r="C54" s="15">
        <v>1</v>
      </c>
      <c r="D54" s="15">
        <v>902</v>
      </c>
      <c r="E54" s="15">
        <v>1062</v>
      </c>
      <c r="F54" s="16"/>
      <c r="G54" s="8">
        <f>G55</f>
        <v>3066500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32">
        <f>R55</f>
        <v>3173150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32">
        <f>AD55</f>
        <v>3042906</v>
      </c>
      <c r="AE54" s="32"/>
      <c r="AF54" s="32"/>
      <c r="AG54" s="32">
        <f aca="true" t="shared" si="5" ref="AG54:AI56">AG55</f>
        <v>3306528</v>
      </c>
      <c r="AH54" s="32"/>
      <c r="AI54" s="32">
        <f t="shared" si="5"/>
        <v>3306528</v>
      </c>
    </row>
    <row r="55" spans="1:35" ht="22.5">
      <c r="A55" s="3" t="s">
        <v>80</v>
      </c>
      <c r="B55" s="15" t="s">
        <v>12</v>
      </c>
      <c r="C55" s="15">
        <v>1</v>
      </c>
      <c r="D55" s="15">
        <v>902</v>
      </c>
      <c r="E55" s="15">
        <v>1062</v>
      </c>
      <c r="F55" s="16">
        <v>600</v>
      </c>
      <c r="G55" s="8">
        <f>G56</f>
        <v>3066500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32">
        <f>R56</f>
        <v>3173150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32">
        <f>AD56</f>
        <v>3042906</v>
      </c>
      <c r="AE55" s="32"/>
      <c r="AF55" s="32"/>
      <c r="AG55" s="32">
        <f t="shared" si="5"/>
        <v>3306528</v>
      </c>
      <c r="AH55" s="32"/>
      <c r="AI55" s="32">
        <f t="shared" si="5"/>
        <v>3306528</v>
      </c>
    </row>
    <row r="56" spans="1:35" ht="11.25">
      <c r="A56" s="3" t="s">
        <v>57</v>
      </c>
      <c r="B56" s="15" t="s">
        <v>12</v>
      </c>
      <c r="C56" s="15">
        <v>1</v>
      </c>
      <c r="D56" s="15">
        <v>902</v>
      </c>
      <c r="E56" s="15">
        <v>1062</v>
      </c>
      <c r="F56" s="16">
        <v>610</v>
      </c>
      <c r="G56" s="8">
        <f>G57</f>
        <v>3066500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32">
        <f>R57</f>
        <v>3173150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32">
        <f>AD57</f>
        <v>3042906</v>
      </c>
      <c r="AE56" s="32"/>
      <c r="AF56" s="32"/>
      <c r="AG56" s="32">
        <f t="shared" si="5"/>
        <v>3306528</v>
      </c>
      <c r="AH56" s="32"/>
      <c r="AI56" s="32">
        <f t="shared" si="5"/>
        <v>3306528</v>
      </c>
    </row>
    <row r="57" spans="1:35" ht="33.75">
      <c r="A57" s="3" t="s">
        <v>28</v>
      </c>
      <c r="B57" s="15" t="s">
        <v>12</v>
      </c>
      <c r="C57" s="15">
        <v>1</v>
      </c>
      <c r="D57" s="15">
        <v>902</v>
      </c>
      <c r="E57" s="15">
        <v>1062</v>
      </c>
      <c r="F57" s="16">
        <v>611</v>
      </c>
      <c r="G57" s="8">
        <v>3066500</v>
      </c>
      <c r="H57" s="2"/>
      <c r="I57" s="2"/>
      <c r="J57" s="2"/>
      <c r="K57" s="2"/>
      <c r="L57" s="2"/>
      <c r="M57" s="2"/>
      <c r="N57" s="2"/>
      <c r="O57" s="2"/>
      <c r="P57" s="2"/>
      <c r="Q57" s="2">
        <v>60247</v>
      </c>
      <c r="R57" s="32">
        <v>3173150</v>
      </c>
      <c r="S57" s="8"/>
      <c r="T57" s="8"/>
      <c r="U57" s="8"/>
      <c r="V57" s="8"/>
      <c r="W57" s="8"/>
      <c r="X57" s="8">
        <v>-61104</v>
      </c>
      <c r="Y57" s="8"/>
      <c r="Z57" s="8">
        <v>-52000</v>
      </c>
      <c r="AA57" s="8"/>
      <c r="AB57" s="8">
        <v>-17140</v>
      </c>
      <c r="AC57" s="8"/>
      <c r="AD57" s="32">
        <f>R57+S57+X57+Z57+AB57</f>
        <v>3042906</v>
      </c>
      <c r="AE57" s="32"/>
      <c r="AF57" s="32"/>
      <c r="AG57" s="56">
        <v>3306528</v>
      </c>
      <c r="AH57" s="8"/>
      <c r="AI57" s="56">
        <v>3306528</v>
      </c>
    </row>
    <row r="58" spans="1:35" ht="33.75">
      <c r="A58" s="13" t="s">
        <v>104</v>
      </c>
      <c r="B58" s="15" t="s">
        <v>12</v>
      </c>
      <c r="C58" s="15">
        <v>1</v>
      </c>
      <c r="D58" s="15">
        <v>902</v>
      </c>
      <c r="E58" s="15">
        <v>1121</v>
      </c>
      <c r="F58" s="16"/>
      <c r="G58" s="8"/>
      <c r="H58" s="2"/>
      <c r="I58" s="2"/>
      <c r="J58" s="2"/>
      <c r="K58" s="2"/>
      <c r="L58" s="2"/>
      <c r="M58" s="2"/>
      <c r="N58" s="2"/>
      <c r="O58" s="2"/>
      <c r="P58" s="2"/>
      <c r="Q58" s="2"/>
      <c r="R58" s="32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32">
        <f>AD59</f>
        <v>203606.3</v>
      </c>
      <c r="AE58" s="32"/>
      <c r="AF58" s="32"/>
      <c r="AG58" s="8"/>
      <c r="AH58" s="8"/>
      <c r="AI58" s="8"/>
    </row>
    <row r="59" spans="1:35" ht="11.25">
      <c r="A59" s="3" t="s">
        <v>17</v>
      </c>
      <c r="B59" s="15" t="s">
        <v>12</v>
      </c>
      <c r="C59" s="15">
        <v>1</v>
      </c>
      <c r="D59" s="15">
        <v>902</v>
      </c>
      <c r="E59" s="15">
        <v>1121</v>
      </c>
      <c r="F59" s="16">
        <v>200</v>
      </c>
      <c r="G59" s="8"/>
      <c r="H59" s="2"/>
      <c r="I59" s="2"/>
      <c r="J59" s="2"/>
      <c r="K59" s="2"/>
      <c r="L59" s="2"/>
      <c r="M59" s="2"/>
      <c r="N59" s="2"/>
      <c r="O59" s="2"/>
      <c r="P59" s="2"/>
      <c r="Q59" s="2"/>
      <c r="R59" s="32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32">
        <f>AD60+AD61</f>
        <v>203606.3</v>
      </c>
      <c r="AE59" s="32"/>
      <c r="AF59" s="32"/>
      <c r="AG59" s="8"/>
      <c r="AH59" s="8"/>
      <c r="AI59" s="8"/>
    </row>
    <row r="60" spans="1:35" ht="22.5" hidden="1">
      <c r="A60" s="3" t="s">
        <v>19</v>
      </c>
      <c r="B60" s="15" t="s">
        <v>12</v>
      </c>
      <c r="C60" s="15">
        <v>1</v>
      </c>
      <c r="D60" s="15">
        <v>902</v>
      </c>
      <c r="E60" s="15">
        <v>1121</v>
      </c>
      <c r="F60" s="16">
        <v>240</v>
      </c>
      <c r="G60" s="8"/>
      <c r="H60" s="2"/>
      <c r="I60" s="2"/>
      <c r="J60" s="2"/>
      <c r="K60" s="2"/>
      <c r="L60" s="2"/>
      <c r="M60" s="2"/>
      <c r="N60" s="2"/>
      <c r="O60" s="2"/>
      <c r="P60" s="2"/>
      <c r="Q60" s="2"/>
      <c r="R60" s="32"/>
      <c r="S60" s="8"/>
      <c r="T60" s="8">
        <v>211964</v>
      </c>
      <c r="U60" s="8">
        <v>-211964</v>
      </c>
      <c r="V60" s="8"/>
      <c r="W60" s="8"/>
      <c r="X60" s="8"/>
      <c r="Y60" s="8"/>
      <c r="Z60" s="8"/>
      <c r="AA60" s="8"/>
      <c r="AB60" s="8"/>
      <c r="AC60" s="8"/>
      <c r="AD60" s="32">
        <f>T60+U60</f>
        <v>0</v>
      </c>
      <c r="AE60" s="32"/>
      <c r="AF60" s="32"/>
      <c r="AG60" s="8"/>
      <c r="AH60" s="8"/>
      <c r="AI60" s="8"/>
    </row>
    <row r="61" spans="1:35" ht="11.25">
      <c r="A61" s="13" t="s">
        <v>185</v>
      </c>
      <c r="B61" s="15" t="s">
        <v>12</v>
      </c>
      <c r="C61" s="15">
        <v>1</v>
      </c>
      <c r="D61" s="15">
        <v>902</v>
      </c>
      <c r="E61" s="15">
        <v>1121</v>
      </c>
      <c r="F61" s="16">
        <v>244</v>
      </c>
      <c r="G61" s="8"/>
      <c r="H61" s="2"/>
      <c r="I61" s="2"/>
      <c r="J61" s="2"/>
      <c r="K61" s="2"/>
      <c r="L61" s="2"/>
      <c r="M61" s="2"/>
      <c r="N61" s="2"/>
      <c r="O61" s="2"/>
      <c r="P61" s="2"/>
      <c r="Q61" s="2"/>
      <c r="R61" s="32"/>
      <c r="S61" s="8"/>
      <c r="T61" s="8"/>
      <c r="U61" s="8">
        <v>211964</v>
      </c>
      <c r="V61" s="8"/>
      <c r="W61" s="8">
        <v>-8357.7</v>
      </c>
      <c r="X61" s="8"/>
      <c r="Y61" s="8"/>
      <c r="Z61" s="8"/>
      <c r="AA61" s="8"/>
      <c r="AB61" s="8"/>
      <c r="AC61" s="8"/>
      <c r="AD61" s="32">
        <f>U61+W61</f>
        <v>203606.3</v>
      </c>
      <c r="AE61" s="32"/>
      <c r="AF61" s="32"/>
      <c r="AG61" s="8"/>
      <c r="AH61" s="8"/>
      <c r="AI61" s="8"/>
    </row>
    <row r="62" spans="1:35" ht="22.5">
      <c r="A62" s="67" t="s">
        <v>212</v>
      </c>
      <c r="B62" s="15" t="s">
        <v>12</v>
      </c>
      <c r="C62" s="15">
        <v>1</v>
      </c>
      <c r="D62" s="15">
        <v>902</v>
      </c>
      <c r="E62" s="15">
        <v>1124</v>
      </c>
      <c r="F62" s="16"/>
      <c r="G62" s="8"/>
      <c r="H62" s="2"/>
      <c r="I62" s="2"/>
      <c r="J62" s="2"/>
      <c r="K62" s="2"/>
      <c r="L62" s="2"/>
      <c r="M62" s="2"/>
      <c r="N62" s="2"/>
      <c r="O62" s="2"/>
      <c r="P62" s="2"/>
      <c r="Q62" s="2"/>
      <c r="R62" s="32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32">
        <f>AD63</f>
        <v>50000</v>
      </c>
      <c r="AE62" s="32"/>
      <c r="AF62" s="32"/>
      <c r="AG62" s="8"/>
      <c r="AH62" s="8"/>
      <c r="AI62" s="8"/>
    </row>
    <row r="63" spans="1:35" ht="11.25">
      <c r="A63" s="3" t="s">
        <v>17</v>
      </c>
      <c r="B63" s="15" t="s">
        <v>12</v>
      </c>
      <c r="C63" s="15">
        <v>1</v>
      </c>
      <c r="D63" s="15">
        <v>902</v>
      </c>
      <c r="E63" s="15">
        <v>1124</v>
      </c>
      <c r="F63" s="16">
        <v>200</v>
      </c>
      <c r="G63" s="8"/>
      <c r="H63" s="2"/>
      <c r="I63" s="2"/>
      <c r="J63" s="2"/>
      <c r="K63" s="2"/>
      <c r="L63" s="2"/>
      <c r="M63" s="2"/>
      <c r="N63" s="2"/>
      <c r="O63" s="2"/>
      <c r="P63" s="2"/>
      <c r="Q63" s="2"/>
      <c r="R63" s="32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32">
        <f>AD64</f>
        <v>50000</v>
      </c>
      <c r="AE63" s="32"/>
      <c r="AF63" s="32"/>
      <c r="AG63" s="8"/>
      <c r="AH63" s="8"/>
      <c r="AI63" s="8"/>
    </row>
    <row r="64" spans="1:35" ht="11.25">
      <c r="A64" s="13" t="s">
        <v>185</v>
      </c>
      <c r="B64" s="15" t="s">
        <v>12</v>
      </c>
      <c r="C64" s="15">
        <v>1</v>
      </c>
      <c r="D64" s="15">
        <v>902</v>
      </c>
      <c r="E64" s="15">
        <v>1124</v>
      </c>
      <c r="F64" s="16">
        <v>244</v>
      </c>
      <c r="G64" s="8"/>
      <c r="H64" s="2"/>
      <c r="I64" s="2"/>
      <c r="J64" s="2"/>
      <c r="K64" s="2"/>
      <c r="L64" s="2"/>
      <c r="M64" s="2"/>
      <c r="N64" s="2"/>
      <c r="O64" s="2"/>
      <c r="P64" s="2"/>
      <c r="Q64" s="2"/>
      <c r="R64" s="32"/>
      <c r="S64" s="8"/>
      <c r="T64" s="8"/>
      <c r="U64" s="8"/>
      <c r="V64" s="8"/>
      <c r="W64" s="8"/>
      <c r="X64" s="8"/>
      <c r="Y64" s="8">
        <v>50000</v>
      </c>
      <c r="Z64" s="8"/>
      <c r="AA64" s="8"/>
      <c r="AB64" s="8"/>
      <c r="AC64" s="8"/>
      <c r="AD64" s="32">
        <f>Y64</f>
        <v>50000</v>
      </c>
      <c r="AE64" s="32"/>
      <c r="AF64" s="32"/>
      <c r="AG64" s="8"/>
      <c r="AH64" s="8"/>
      <c r="AI64" s="8"/>
    </row>
    <row r="65" spans="1:35" ht="11.25">
      <c r="A65" s="68" t="s">
        <v>180</v>
      </c>
      <c r="B65" s="15" t="s">
        <v>12</v>
      </c>
      <c r="C65" s="15">
        <v>1</v>
      </c>
      <c r="D65" s="15">
        <v>902</v>
      </c>
      <c r="E65" s="15">
        <v>1127</v>
      </c>
      <c r="F65" s="16"/>
      <c r="G65" s="8"/>
      <c r="H65" s="2"/>
      <c r="I65" s="2"/>
      <c r="J65" s="2"/>
      <c r="K65" s="2"/>
      <c r="L65" s="2"/>
      <c r="M65" s="2"/>
      <c r="N65" s="2"/>
      <c r="O65" s="2"/>
      <c r="P65" s="2"/>
      <c r="Q65" s="2"/>
      <c r="R65" s="32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32">
        <f>AD66</f>
        <v>14872465</v>
      </c>
      <c r="AE65" s="32"/>
      <c r="AF65" s="32"/>
      <c r="AG65" s="8"/>
      <c r="AH65" s="8"/>
      <c r="AI65" s="8"/>
    </row>
    <row r="66" spans="1:35" ht="22.5">
      <c r="A66" s="68" t="s">
        <v>113</v>
      </c>
      <c r="B66" s="15" t="s">
        <v>12</v>
      </c>
      <c r="C66" s="15">
        <v>1</v>
      </c>
      <c r="D66" s="15">
        <v>902</v>
      </c>
      <c r="E66" s="15">
        <v>1127</v>
      </c>
      <c r="F66" s="14">
        <v>400</v>
      </c>
      <c r="G66" s="8"/>
      <c r="H66" s="2"/>
      <c r="I66" s="2"/>
      <c r="J66" s="2"/>
      <c r="K66" s="2"/>
      <c r="L66" s="2"/>
      <c r="M66" s="2"/>
      <c r="N66" s="2"/>
      <c r="O66" s="2"/>
      <c r="P66" s="2"/>
      <c r="Q66" s="2"/>
      <c r="R66" s="32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32">
        <f>AD67</f>
        <v>14872465</v>
      </c>
      <c r="AE66" s="32"/>
      <c r="AF66" s="32"/>
      <c r="AG66" s="8"/>
      <c r="AH66" s="8"/>
      <c r="AI66" s="8"/>
    </row>
    <row r="67" spans="1:35" ht="11.25">
      <c r="A67" s="13" t="s">
        <v>52</v>
      </c>
      <c r="B67" s="15" t="s">
        <v>12</v>
      </c>
      <c r="C67" s="15">
        <v>1</v>
      </c>
      <c r="D67" s="15">
        <v>902</v>
      </c>
      <c r="E67" s="15">
        <v>1127</v>
      </c>
      <c r="F67" s="14">
        <v>410</v>
      </c>
      <c r="G67" s="8"/>
      <c r="H67" s="2"/>
      <c r="I67" s="2"/>
      <c r="J67" s="2"/>
      <c r="K67" s="2"/>
      <c r="L67" s="2"/>
      <c r="M67" s="2"/>
      <c r="N67" s="2"/>
      <c r="O67" s="2"/>
      <c r="P67" s="2"/>
      <c r="Q67" s="2"/>
      <c r="R67" s="32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32">
        <f>AD68</f>
        <v>14872465</v>
      </c>
      <c r="AE67" s="32"/>
      <c r="AF67" s="32"/>
      <c r="AG67" s="8"/>
      <c r="AH67" s="8"/>
      <c r="AI67" s="8"/>
    </row>
    <row r="68" spans="1:35" ht="22.5">
      <c r="A68" s="68" t="s">
        <v>181</v>
      </c>
      <c r="B68" s="15" t="s">
        <v>12</v>
      </c>
      <c r="C68" s="15">
        <v>1</v>
      </c>
      <c r="D68" s="15">
        <v>902</v>
      </c>
      <c r="E68" s="15">
        <v>1127</v>
      </c>
      <c r="F68" s="14">
        <v>414</v>
      </c>
      <c r="G68" s="8"/>
      <c r="H68" s="2"/>
      <c r="I68" s="2"/>
      <c r="J68" s="2"/>
      <c r="K68" s="2"/>
      <c r="L68" s="2"/>
      <c r="M68" s="2"/>
      <c r="N68" s="2"/>
      <c r="O68" s="2"/>
      <c r="P68" s="2"/>
      <c r="Q68" s="2"/>
      <c r="R68" s="32"/>
      <c r="S68" s="8"/>
      <c r="T68" s="8">
        <v>47321</v>
      </c>
      <c r="U68" s="8"/>
      <c r="V68" s="8">
        <v>34025000</v>
      </c>
      <c r="W68" s="8">
        <v>-18701172</v>
      </c>
      <c r="X68" s="8">
        <v>1316</v>
      </c>
      <c r="Y68" s="8"/>
      <c r="Z68" s="8"/>
      <c r="AA68" s="8"/>
      <c r="AB68" s="8">
        <v>-500000</v>
      </c>
      <c r="AC68" s="8"/>
      <c r="AD68" s="32">
        <f>T68+V68+W68+X68+AB68</f>
        <v>14872465</v>
      </c>
      <c r="AE68" s="32"/>
      <c r="AF68" s="32"/>
      <c r="AG68" s="8"/>
      <c r="AH68" s="8"/>
      <c r="AI68" s="8"/>
    </row>
    <row r="69" spans="1:35" ht="45">
      <c r="A69" s="3" t="s">
        <v>109</v>
      </c>
      <c r="B69" s="15" t="s">
        <v>12</v>
      </c>
      <c r="C69" s="15">
        <v>1</v>
      </c>
      <c r="D69" s="15">
        <v>902</v>
      </c>
      <c r="E69" s="27">
        <v>1202</v>
      </c>
      <c r="F69" s="16"/>
      <c r="G69" s="8">
        <f>G70+G73</f>
        <v>1316200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32">
        <f>R70+R73</f>
        <v>1362200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32">
        <f>AD70+AD73</f>
        <v>1266846</v>
      </c>
      <c r="AE69" s="32"/>
      <c r="AF69" s="32"/>
      <c r="AG69" s="32">
        <f>AG70+AG73</f>
        <v>1362200</v>
      </c>
      <c r="AH69" s="32"/>
      <c r="AI69" s="32">
        <f>AI70+AI73</f>
        <v>1362200</v>
      </c>
    </row>
    <row r="70" spans="1:35" ht="33.75">
      <c r="A70" s="3" t="s">
        <v>13</v>
      </c>
      <c r="B70" s="15" t="s">
        <v>12</v>
      </c>
      <c r="C70" s="15">
        <v>1</v>
      </c>
      <c r="D70" s="15">
        <v>902</v>
      </c>
      <c r="E70" s="27">
        <v>1202</v>
      </c>
      <c r="F70" s="16">
        <v>100</v>
      </c>
      <c r="G70" s="8">
        <f>G71</f>
        <v>1316000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32">
        <f>R71</f>
        <v>1334211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32">
        <f aca="true" t="shared" si="6" ref="AD70:AI71">AD71</f>
        <v>1266646</v>
      </c>
      <c r="AE70" s="32"/>
      <c r="AF70" s="32"/>
      <c r="AG70" s="32">
        <f t="shared" si="6"/>
        <v>1334211</v>
      </c>
      <c r="AH70" s="32"/>
      <c r="AI70" s="32">
        <f t="shared" si="6"/>
        <v>1334211</v>
      </c>
    </row>
    <row r="71" spans="1:35" ht="11.25">
      <c r="A71" s="3" t="s">
        <v>15</v>
      </c>
      <c r="B71" s="15" t="s">
        <v>12</v>
      </c>
      <c r="C71" s="15">
        <v>1</v>
      </c>
      <c r="D71" s="15">
        <v>902</v>
      </c>
      <c r="E71" s="27">
        <v>1202</v>
      </c>
      <c r="F71" s="16">
        <v>120</v>
      </c>
      <c r="G71" s="8">
        <f>G72</f>
        <v>1316000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32">
        <f>R72</f>
        <v>1334211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32">
        <f t="shared" si="6"/>
        <v>1266646</v>
      </c>
      <c r="AE71" s="32"/>
      <c r="AF71" s="32"/>
      <c r="AG71" s="32">
        <f t="shared" si="6"/>
        <v>1334211</v>
      </c>
      <c r="AH71" s="32"/>
      <c r="AI71" s="32">
        <f t="shared" si="6"/>
        <v>1334211</v>
      </c>
    </row>
    <row r="72" spans="1:35" ht="22.5">
      <c r="A72" s="3" t="s">
        <v>78</v>
      </c>
      <c r="B72" s="15" t="s">
        <v>12</v>
      </c>
      <c r="C72" s="15">
        <v>1</v>
      </c>
      <c r="D72" s="15">
        <v>902</v>
      </c>
      <c r="E72" s="27">
        <v>1202</v>
      </c>
      <c r="F72" s="16">
        <v>121</v>
      </c>
      <c r="G72" s="8">
        <v>1316000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2">
        <v>1334211</v>
      </c>
      <c r="S72" s="8"/>
      <c r="T72" s="8"/>
      <c r="U72" s="8"/>
      <c r="V72" s="8">
        <v>-67565</v>
      </c>
      <c r="W72" s="8"/>
      <c r="X72" s="8"/>
      <c r="Y72" s="8"/>
      <c r="Z72" s="8"/>
      <c r="AA72" s="8"/>
      <c r="AB72" s="8"/>
      <c r="AC72" s="8"/>
      <c r="AD72" s="32">
        <f>R72+S72+V72</f>
        <v>1266646</v>
      </c>
      <c r="AE72" s="32"/>
      <c r="AF72" s="32"/>
      <c r="AG72" s="56">
        <v>1334211</v>
      </c>
      <c r="AH72" s="8"/>
      <c r="AI72" s="56">
        <v>1334211</v>
      </c>
    </row>
    <row r="73" spans="1:35" ht="11.25">
      <c r="A73" s="3" t="s">
        <v>17</v>
      </c>
      <c r="B73" s="15" t="s">
        <v>12</v>
      </c>
      <c r="C73" s="15">
        <v>1</v>
      </c>
      <c r="D73" s="15">
        <v>902</v>
      </c>
      <c r="E73" s="27">
        <v>1202</v>
      </c>
      <c r="F73" s="16" t="s">
        <v>18</v>
      </c>
      <c r="G73" s="8">
        <f>G74</f>
        <v>200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2">
        <f>R74</f>
        <v>27989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32">
        <f>AD74+AD75</f>
        <v>200</v>
      </c>
      <c r="AE73" s="32"/>
      <c r="AF73" s="32"/>
      <c r="AG73" s="32">
        <f>AG74+AG75</f>
        <v>27989</v>
      </c>
      <c r="AH73" s="32"/>
      <c r="AI73" s="32">
        <f>AI74+AI75</f>
        <v>27989</v>
      </c>
    </row>
    <row r="74" spans="1:35" ht="22.5" hidden="1">
      <c r="A74" s="3" t="s">
        <v>19</v>
      </c>
      <c r="B74" s="15" t="s">
        <v>12</v>
      </c>
      <c r="C74" s="15">
        <v>1</v>
      </c>
      <c r="D74" s="15">
        <v>902</v>
      </c>
      <c r="E74" s="27">
        <v>1202</v>
      </c>
      <c r="F74" s="16" t="s">
        <v>20</v>
      </c>
      <c r="G74" s="8">
        <v>200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8">
        <v>27989</v>
      </c>
      <c r="S74" s="8"/>
      <c r="T74" s="8"/>
      <c r="U74" s="8">
        <v>-27989</v>
      </c>
      <c r="V74" s="8"/>
      <c r="W74" s="8"/>
      <c r="X74" s="8"/>
      <c r="Y74" s="8"/>
      <c r="Z74" s="8"/>
      <c r="AA74" s="8"/>
      <c r="AB74" s="8"/>
      <c r="AC74" s="8"/>
      <c r="AD74" s="32">
        <f>R74+S74+U74</f>
        <v>0</v>
      </c>
      <c r="AE74" s="32"/>
      <c r="AF74" s="32"/>
      <c r="AG74" s="8"/>
      <c r="AH74" s="8"/>
      <c r="AI74" s="8"/>
    </row>
    <row r="75" spans="1:35" ht="11.25">
      <c r="A75" s="13" t="s">
        <v>185</v>
      </c>
      <c r="B75" s="15" t="s">
        <v>12</v>
      </c>
      <c r="C75" s="15">
        <v>1</v>
      </c>
      <c r="D75" s="15">
        <v>902</v>
      </c>
      <c r="E75" s="27">
        <v>1202</v>
      </c>
      <c r="F75" s="16">
        <v>244</v>
      </c>
      <c r="G75" s="8"/>
      <c r="H75" s="2"/>
      <c r="I75" s="2"/>
      <c r="J75" s="2"/>
      <c r="K75" s="2"/>
      <c r="L75" s="2"/>
      <c r="M75" s="2"/>
      <c r="N75" s="2"/>
      <c r="O75" s="2"/>
      <c r="P75" s="2"/>
      <c r="Q75" s="2"/>
      <c r="R75" s="8"/>
      <c r="S75" s="8"/>
      <c r="T75" s="8"/>
      <c r="U75" s="8">
        <v>27989</v>
      </c>
      <c r="V75" s="8">
        <v>-27789</v>
      </c>
      <c r="W75" s="8"/>
      <c r="X75" s="8"/>
      <c r="Y75" s="8"/>
      <c r="Z75" s="8"/>
      <c r="AA75" s="8"/>
      <c r="AB75" s="8"/>
      <c r="AC75" s="8"/>
      <c r="AD75" s="32">
        <f>U75+V75</f>
        <v>200</v>
      </c>
      <c r="AE75" s="32"/>
      <c r="AF75" s="32"/>
      <c r="AG75" s="56">
        <v>27989</v>
      </c>
      <c r="AH75" s="8"/>
      <c r="AI75" s="56">
        <v>27989</v>
      </c>
    </row>
    <row r="76" spans="1:35" ht="22.5">
      <c r="A76" s="4" t="s">
        <v>174</v>
      </c>
      <c r="B76" s="15" t="s">
        <v>12</v>
      </c>
      <c r="C76" s="15">
        <v>1</v>
      </c>
      <c r="D76" s="15">
        <v>902</v>
      </c>
      <c r="E76" s="15">
        <v>1216</v>
      </c>
      <c r="F76" s="16"/>
      <c r="G76" s="8">
        <f>G77</f>
        <v>1761000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8">
        <f>R77</f>
        <v>3762800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>
        <f aca="true" t="shared" si="7" ref="AD76:AI77">AD77</f>
        <v>3762800</v>
      </c>
      <c r="AE76" s="8"/>
      <c r="AF76" s="8"/>
      <c r="AG76" s="8">
        <f t="shared" si="7"/>
        <v>3761000</v>
      </c>
      <c r="AH76" s="8"/>
      <c r="AI76" s="8">
        <f t="shared" si="7"/>
        <v>3761000</v>
      </c>
    </row>
    <row r="77" spans="1:35" ht="11.25">
      <c r="A77" s="3" t="s">
        <v>21</v>
      </c>
      <c r="B77" s="15" t="s">
        <v>12</v>
      </c>
      <c r="C77" s="15">
        <v>1</v>
      </c>
      <c r="D77" s="15">
        <v>902</v>
      </c>
      <c r="E77" s="15">
        <v>1216</v>
      </c>
      <c r="F77" s="16">
        <v>800</v>
      </c>
      <c r="G77" s="8">
        <f>G78</f>
        <v>1761000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8">
        <f>R78</f>
        <v>3762800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f t="shared" si="7"/>
        <v>3762800</v>
      </c>
      <c r="AE77" s="8"/>
      <c r="AF77" s="8"/>
      <c r="AG77" s="8">
        <f t="shared" si="7"/>
        <v>3761000</v>
      </c>
      <c r="AH77" s="8"/>
      <c r="AI77" s="8">
        <f t="shared" si="7"/>
        <v>3761000</v>
      </c>
    </row>
    <row r="78" spans="1:35" ht="22.5">
      <c r="A78" s="3" t="s">
        <v>50</v>
      </c>
      <c r="B78" s="15" t="s">
        <v>12</v>
      </c>
      <c r="C78" s="15">
        <v>1</v>
      </c>
      <c r="D78" s="15">
        <v>902</v>
      </c>
      <c r="E78" s="15">
        <v>1216</v>
      </c>
      <c r="F78" s="16">
        <v>810</v>
      </c>
      <c r="G78" s="8">
        <v>1761000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8">
        <v>3762800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32">
        <f>R78+S78</f>
        <v>3762800</v>
      </c>
      <c r="AE78" s="32"/>
      <c r="AF78" s="32"/>
      <c r="AG78" s="56">
        <v>3761000</v>
      </c>
      <c r="AH78" s="8"/>
      <c r="AI78" s="56">
        <v>3761000</v>
      </c>
    </row>
    <row r="79" spans="1:35" ht="22.5" hidden="1">
      <c r="A79" s="26" t="s">
        <v>69</v>
      </c>
      <c r="B79" s="15" t="s">
        <v>12</v>
      </c>
      <c r="C79" s="15">
        <v>1</v>
      </c>
      <c r="D79" s="15">
        <v>902</v>
      </c>
      <c r="E79" s="15">
        <v>1231</v>
      </c>
      <c r="F79" s="25"/>
      <c r="G79" s="8">
        <f>G80</f>
        <v>7007271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8">
        <f>R80</f>
        <v>7021333.75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>
        <f>AD80</f>
        <v>0</v>
      </c>
      <c r="AE79" s="8"/>
      <c r="AF79" s="8"/>
      <c r="AG79" s="8">
        <f>AG80</f>
        <v>0</v>
      </c>
      <c r="AH79" s="8"/>
      <c r="AI79" s="8">
        <f>AI80</f>
        <v>0</v>
      </c>
    </row>
    <row r="80" spans="1:35" ht="11.25" hidden="1">
      <c r="A80" s="3" t="s">
        <v>17</v>
      </c>
      <c r="B80" s="15" t="s">
        <v>12</v>
      </c>
      <c r="C80" s="15">
        <v>1</v>
      </c>
      <c r="D80" s="15">
        <v>902</v>
      </c>
      <c r="E80" s="15">
        <v>1231</v>
      </c>
      <c r="F80" s="16">
        <v>200</v>
      </c>
      <c r="G80" s="8">
        <f>G81</f>
        <v>7007271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32">
        <f>R81</f>
        <v>7021333.75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32">
        <f>AD81+AD82</f>
        <v>0</v>
      </c>
      <c r="AE80" s="32"/>
      <c r="AF80" s="32"/>
      <c r="AG80" s="32">
        <f>AG81+AG82</f>
        <v>0</v>
      </c>
      <c r="AH80" s="32"/>
      <c r="AI80" s="32">
        <f>AI81+AI82</f>
        <v>0</v>
      </c>
    </row>
    <row r="81" spans="1:35" ht="22.5" hidden="1">
      <c r="A81" s="3" t="s">
        <v>19</v>
      </c>
      <c r="B81" s="15" t="s">
        <v>12</v>
      </c>
      <c r="C81" s="15">
        <v>1</v>
      </c>
      <c r="D81" s="15">
        <v>902</v>
      </c>
      <c r="E81" s="15">
        <v>1231</v>
      </c>
      <c r="F81" s="16">
        <v>240</v>
      </c>
      <c r="G81" s="8">
        <v>7007271</v>
      </c>
      <c r="H81" s="2">
        <v>499321.6</v>
      </c>
      <c r="I81" s="2"/>
      <c r="J81" s="2"/>
      <c r="K81" s="2">
        <v>2630000</v>
      </c>
      <c r="L81" s="2"/>
      <c r="M81" s="2"/>
      <c r="N81" s="2">
        <v>4097440</v>
      </c>
      <c r="O81" s="2"/>
      <c r="P81" s="2">
        <v>4691120</v>
      </c>
      <c r="Q81" s="2">
        <v>1272200</v>
      </c>
      <c r="R81" s="32">
        <v>7021333.75</v>
      </c>
      <c r="S81" s="8"/>
      <c r="T81" s="8"/>
      <c r="U81" s="8">
        <v>-7021333.75</v>
      </c>
      <c r="V81" s="8"/>
      <c r="W81" s="8"/>
      <c r="X81" s="8"/>
      <c r="Y81" s="8"/>
      <c r="Z81" s="8"/>
      <c r="AA81" s="8"/>
      <c r="AB81" s="8"/>
      <c r="AC81" s="8"/>
      <c r="AD81" s="32">
        <f>R81+S81+U81</f>
        <v>0</v>
      </c>
      <c r="AE81" s="32"/>
      <c r="AF81" s="32"/>
      <c r="AG81" s="8"/>
      <c r="AH81" s="8"/>
      <c r="AI81" s="8"/>
    </row>
    <row r="82" spans="1:35" ht="11.25" hidden="1">
      <c r="A82" s="13" t="s">
        <v>185</v>
      </c>
      <c r="B82" s="15" t="s">
        <v>12</v>
      </c>
      <c r="C82" s="15">
        <v>1</v>
      </c>
      <c r="D82" s="15">
        <v>902</v>
      </c>
      <c r="E82" s="15">
        <v>1231</v>
      </c>
      <c r="F82" s="16">
        <v>244</v>
      </c>
      <c r="G82" s="8"/>
      <c r="H82" s="2"/>
      <c r="I82" s="2"/>
      <c r="J82" s="2"/>
      <c r="K82" s="2"/>
      <c r="L82" s="2"/>
      <c r="M82" s="2"/>
      <c r="N82" s="2"/>
      <c r="O82" s="2"/>
      <c r="P82" s="2"/>
      <c r="Q82" s="2"/>
      <c r="R82" s="32"/>
      <c r="S82" s="8"/>
      <c r="T82" s="8"/>
      <c r="U82" s="8">
        <v>7021333.75</v>
      </c>
      <c r="V82" s="8">
        <v>-7021333.75</v>
      </c>
      <c r="W82" s="8"/>
      <c r="X82" s="8"/>
      <c r="Y82" s="8"/>
      <c r="Z82" s="8"/>
      <c r="AA82" s="8"/>
      <c r="AB82" s="8"/>
      <c r="AC82" s="8"/>
      <c r="AD82" s="32">
        <f>U82+V82</f>
        <v>0</v>
      </c>
      <c r="AE82" s="32">
        <v>-17989333.8</v>
      </c>
      <c r="AF82" s="32"/>
      <c r="AG82" s="56">
        <v>0</v>
      </c>
      <c r="AH82" s="8">
        <v>-17563976.2</v>
      </c>
      <c r="AI82" s="56">
        <v>0</v>
      </c>
    </row>
    <row r="83" spans="1:35" ht="22.5">
      <c r="A83" s="13" t="s">
        <v>221</v>
      </c>
      <c r="B83" s="15" t="s">
        <v>12</v>
      </c>
      <c r="C83" s="15">
        <v>1</v>
      </c>
      <c r="D83" s="15">
        <v>902</v>
      </c>
      <c r="E83" s="15">
        <v>1239</v>
      </c>
      <c r="F83" s="16"/>
      <c r="G83" s="8"/>
      <c r="H83" s="2"/>
      <c r="I83" s="2"/>
      <c r="J83" s="2"/>
      <c r="K83" s="2"/>
      <c r="L83" s="2"/>
      <c r="M83" s="2"/>
      <c r="N83" s="2"/>
      <c r="O83" s="2"/>
      <c r="P83" s="2"/>
      <c r="Q83" s="2"/>
      <c r="R83" s="32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32">
        <f>AD84</f>
        <v>25000</v>
      </c>
      <c r="AE83" s="32"/>
      <c r="AF83" s="32"/>
      <c r="AG83" s="56"/>
      <c r="AH83" s="8"/>
      <c r="AI83" s="56"/>
    </row>
    <row r="84" spans="1:35" ht="11.25">
      <c r="A84" s="13" t="s">
        <v>17</v>
      </c>
      <c r="B84" s="15" t="s">
        <v>12</v>
      </c>
      <c r="C84" s="15">
        <v>1</v>
      </c>
      <c r="D84" s="15">
        <v>902</v>
      </c>
      <c r="E84" s="15">
        <v>1239</v>
      </c>
      <c r="F84" s="16">
        <v>200</v>
      </c>
      <c r="G84" s="8"/>
      <c r="H84" s="2"/>
      <c r="I84" s="2"/>
      <c r="J84" s="2"/>
      <c r="K84" s="2"/>
      <c r="L84" s="2"/>
      <c r="M84" s="2"/>
      <c r="N84" s="2"/>
      <c r="O84" s="2"/>
      <c r="P84" s="2"/>
      <c r="Q84" s="2"/>
      <c r="R84" s="32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32">
        <f>AD85</f>
        <v>25000</v>
      </c>
      <c r="AE84" s="32"/>
      <c r="AF84" s="32"/>
      <c r="AG84" s="56"/>
      <c r="AH84" s="8"/>
      <c r="AI84" s="56"/>
    </row>
    <row r="85" spans="1:35" ht="11.25">
      <c r="A85" s="13" t="s">
        <v>185</v>
      </c>
      <c r="B85" s="15" t="s">
        <v>12</v>
      </c>
      <c r="C85" s="15">
        <v>1</v>
      </c>
      <c r="D85" s="15">
        <v>902</v>
      </c>
      <c r="E85" s="15">
        <v>1239</v>
      </c>
      <c r="F85" s="16">
        <v>244</v>
      </c>
      <c r="G85" s="8"/>
      <c r="H85" s="2"/>
      <c r="I85" s="2"/>
      <c r="J85" s="2"/>
      <c r="K85" s="2"/>
      <c r="L85" s="2"/>
      <c r="M85" s="2"/>
      <c r="N85" s="2"/>
      <c r="O85" s="2"/>
      <c r="P85" s="2"/>
      <c r="Q85" s="2"/>
      <c r="R85" s="32"/>
      <c r="S85" s="8"/>
      <c r="T85" s="8"/>
      <c r="U85" s="8"/>
      <c r="V85" s="8"/>
      <c r="W85" s="8"/>
      <c r="X85" s="8"/>
      <c r="Y85" s="8"/>
      <c r="Z85" s="8"/>
      <c r="AA85" s="8"/>
      <c r="AB85" s="8"/>
      <c r="AC85" s="8">
        <v>25000</v>
      </c>
      <c r="AD85" s="32">
        <f>AC85</f>
        <v>25000</v>
      </c>
      <c r="AE85" s="32"/>
      <c r="AF85" s="32"/>
      <c r="AG85" s="56"/>
      <c r="AH85" s="8"/>
      <c r="AI85" s="56"/>
    </row>
    <row r="86" spans="1:35" ht="11.25">
      <c r="A86" s="3" t="s">
        <v>51</v>
      </c>
      <c r="B86" s="15" t="s">
        <v>12</v>
      </c>
      <c r="C86" s="15">
        <v>1</v>
      </c>
      <c r="D86" s="15">
        <v>902</v>
      </c>
      <c r="E86" s="15">
        <v>1242</v>
      </c>
      <c r="F86" s="16"/>
      <c r="G86" s="8" t="e">
        <f>#REF!</f>
        <v>#REF!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32">
        <f>R87</f>
        <v>2700000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32">
        <f>AD87</f>
        <v>3050000</v>
      </c>
      <c r="AE86" s="32"/>
      <c r="AF86" s="32"/>
      <c r="AG86" s="32">
        <f>AG87</f>
        <v>2700000</v>
      </c>
      <c r="AH86" s="32"/>
      <c r="AI86" s="32">
        <f>AI87</f>
        <v>2700000</v>
      </c>
    </row>
    <row r="87" spans="1:35" ht="11.25">
      <c r="A87" s="3" t="s">
        <v>17</v>
      </c>
      <c r="B87" s="15" t="s">
        <v>12</v>
      </c>
      <c r="C87" s="15">
        <v>1</v>
      </c>
      <c r="D87" s="15">
        <v>902</v>
      </c>
      <c r="E87" s="15">
        <v>1242</v>
      </c>
      <c r="F87" s="16">
        <v>200</v>
      </c>
      <c r="G87" s="8"/>
      <c r="H87" s="2"/>
      <c r="I87" s="2"/>
      <c r="J87" s="2"/>
      <c r="K87" s="2"/>
      <c r="L87" s="2"/>
      <c r="M87" s="2"/>
      <c r="N87" s="2"/>
      <c r="O87" s="2"/>
      <c r="P87" s="2"/>
      <c r="Q87" s="2"/>
      <c r="R87" s="32">
        <f>R88</f>
        <v>2700000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32">
        <f>AD88+AD89</f>
        <v>3050000</v>
      </c>
      <c r="AE87" s="32"/>
      <c r="AF87" s="32"/>
      <c r="AG87" s="32">
        <f>AG88+AG89</f>
        <v>2700000</v>
      </c>
      <c r="AH87" s="32"/>
      <c r="AI87" s="32">
        <f>AI88+AI89</f>
        <v>2700000</v>
      </c>
    </row>
    <row r="88" spans="1:35" ht="22.5" hidden="1">
      <c r="A88" s="3" t="s">
        <v>19</v>
      </c>
      <c r="B88" s="15" t="s">
        <v>12</v>
      </c>
      <c r="C88" s="15">
        <v>1</v>
      </c>
      <c r="D88" s="15">
        <v>902</v>
      </c>
      <c r="E88" s="15">
        <v>1242</v>
      </c>
      <c r="F88" s="16">
        <v>240</v>
      </c>
      <c r="G88" s="8"/>
      <c r="H88" s="2"/>
      <c r="I88" s="2"/>
      <c r="J88" s="2"/>
      <c r="K88" s="2"/>
      <c r="L88" s="2"/>
      <c r="M88" s="2"/>
      <c r="N88" s="2"/>
      <c r="O88" s="2"/>
      <c r="P88" s="2"/>
      <c r="Q88" s="2">
        <v>1126381.33</v>
      </c>
      <c r="R88" s="32">
        <v>2700000</v>
      </c>
      <c r="S88" s="8"/>
      <c r="T88" s="8"/>
      <c r="U88" s="8">
        <v>-2700000</v>
      </c>
      <c r="V88" s="8"/>
      <c r="W88" s="8"/>
      <c r="X88" s="8"/>
      <c r="Y88" s="8"/>
      <c r="Z88" s="8"/>
      <c r="AA88" s="8"/>
      <c r="AB88" s="8"/>
      <c r="AC88" s="8"/>
      <c r="AD88" s="32">
        <f>R88+S88+U88</f>
        <v>0</v>
      </c>
      <c r="AE88" s="32"/>
      <c r="AF88" s="32"/>
      <c r="AG88" s="8"/>
      <c r="AH88" s="8"/>
      <c r="AI88" s="8"/>
    </row>
    <row r="89" spans="1:35" ht="22.5">
      <c r="A89" s="13" t="s">
        <v>186</v>
      </c>
      <c r="B89" s="15" t="s">
        <v>12</v>
      </c>
      <c r="C89" s="15">
        <v>1</v>
      </c>
      <c r="D89" s="15">
        <v>902</v>
      </c>
      <c r="E89" s="15">
        <v>1242</v>
      </c>
      <c r="F89" s="16">
        <v>243</v>
      </c>
      <c r="G89" s="8"/>
      <c r="H89" s="2"/>
      <c r="I89" s="2"/>
      <c r="J89" s="2"/>
      <c r="K89" s="2"/>
      <c r="L89" s="2"/>
      <c r="M89" s="2"/>
      <c r="N89" s="2"/>
      <c r="O89" s="2"/>
      <c r="P89" s="2"/>
      <c r="Q89" s="2"/>
      <c r="R89" s="32"/>
      <c r="S89" s="8"/>
      <c r="T89" s="8"/>
      <c r="U89" s="8">
        <v>2700000</v>
      </c>
      <c r="V89" s="8"/>
      <c r="W89" s="8"/>
      <c r="X89" s="8"/>
      <c r="Y89" s="8"/>
      <c r="Z89" s="8">
        <v>350000</v>
      </c>
      <c r="AA89" s="8"/>
      <c r="AB89" s="8"/>
      <c r="AC89" s="8"/>
      <c r="AD89" s="32">
        <f>U89+Z89</f>
        <v>3050000</v>
      </c>
      <c r="AE89" s="32"/>
      <c r="AF89" s="32"/>
      <c r="AG89" s="56">
        <v>2700000</v>
      </c>
      <c r="AH89" s="8"/>
      <c r="AI89" s="56">
        <v>2700000</v>
      </c>
    </row>
    <row r="90" spans="1:35" ht="11.25">
      <c r="A90" s="13" t="s">
        <v>187</v>
      </c>
      <c r="B90" s="15" t="s">
        <v>12</v>
      </c>
      <c r="C90" s="15">
        <v>1</v>
      </c>
      <c r="D90" s="15">
        <v>902</v>
      </c>
      <c r="E90" s="15">
        <v>1249</v>
      </c>
      <c r="F90" s="16"/>
      <c r="G90" s="8"/>
      <c r="H90" s="2"/>
      <c r="I90" s="2"/>
      <c r="J90" s="2"/>
      <c r="K90" s="2"/>
      <c r="L90" s="2"/>
      <c r="M90" s="2"/>
      <c r="N90" s="2"/>
      <c r="O90" s="2"/>
      <c r="P90" s="2"/>
      <c r="Q90" s="2"/>
      <c r="R90" s="32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32">
        <f>AD91</f>
        <v>285061.49</v>
      </c>
      <c r="AE90" s="32"/>
      <c r="AF90" s="32"/>
      <c r="AG90" s="8"/>
      <c r="AH90" s="8"/>
      <c r="AI90" s="8"/>
    </row>
    <row r="91" spans="1:35" ht="11.25">
      <c r="A91" s="3" t="s">
        <v>17</v>
      </c>
      <c r="B91" s="15" t="s">
        <v>12</v>
      </c>
      <c r="C91" s="15">
        <v>1</v>
      </c>
      <c r="D91" s="15">
        <v>902</v>
      </c>
      <c r="E91" s="15">
        <v>1249</v>
      </c>
      <c r="F91" s="16">
        <v>200</v>
      </c>
      <c r="G91" s="8"/>
      <c r="H91" s="2"/>
      <c r="I91" s="2"/>
      <c r="J91" s="2"/>
      <c r="K91" s="2"/>
      <c r="L91" s="2"/>
      <c r="M91" s="2"/>
      <c r="N91" s="2"/>
      <c r="O91" s="2"/>
      <c r="P91" s="2"/>
      <c r="Q91" s="2"/>
      <c r="R91" s="32"/>
      <c r="S91" s="8"/>
      <c r="T91" s="8"/>
      <c r="U91" s="8">
        <v>-29018</v>
      </c>
      <c r="V91" s="8"/>
      <c r="W91" s="8"/>
      <c r="X91" s="8"/>
      <c r="Y91" s="8"/>
      <c r="Z91" s="8"/>
      <c r="AA91" s="8"/>
      <c r="AB91" s="8"/>
      <c r="AC91" s="8"/>
      <c r="AD91" s="32">
        <f>AD92</f>
        <v>285061.49</v>
      </c>
      <c r="AE91" s="32"/>
      <c r="AF91" s="32"/>
      <c r="AG91" s="8"/>
      <c r="AH91" s="8"/>
      <c r="AI91" s="8"/>
    </row>
    <row r="92" spans="1:35" ht="11.25">
      <c r="A92" s="13" t="s">
        <v>185</v>
      </c>
      <c r="B92" s="15" t="s">
        <v>12</v>
      </c>
      <c r="C92" s="15">
        <v>1</v>
      </c>
      <c r="D92" s="15">
        <v>902</v>
      </c>
      <c r="E92" s="15">
        <v>1249</v>
      </c>
      <c r="F92" s="16">
        <v>244</v>
      </c>
      <c r="G92" s="8"/>
      <c r="H92" s="2"/>
      <c r="I92" s="2"/>
      <c r="J92" s="2"/>
      <c r="K92" s="2"/>
      <c r="L92" s="2"/>
      <c r="M92" s="2"/>
      <c r="N92" s="2"/>
      <c r="O92" s="2"/>
      <c r="P92" s="2"/>
      <c r="Q92" s="2"/>
      <c r="R92" s="32"/>
      <c r="S92" s="8"/>
      <c r="T92" s="8"/>
      <c r="U92" s="8">
        <v>29018.66</v>
      </c>
      <c r="V92" s="8">
        <v>26986.75</v>
      </c>
      <c r="W92" s="8"/>
      <c r="X92" s="8">
        <v>12167.66</v>
      </c>
      <c r="Y92" s="8"/>
      <c r="Z92" s="8"/>
      <c r="AA92" s="8">
        <v>146779.42</v>
      </c>
      <c r="AB92" s="8"/>
      <c r="AC92" s="8">
        <v>70109</v>
      </c>
      <c r="AD92" s="32">
        <f>U92+V92+X92+AA92+AC92</f>
        <v>285061.49</v>
      </c>
      <c r="AE92" s="32"/>
      <c r="AF92" s="32"/>
      <c r="AG92" s="8"/>
      <c r="AH92" s="8"/>
      <c r="AI92" s="8"/>
    </row>
    <row r="93" spans="1:35" ht="11.25">
      <c r="A93" s="69" t="s">
        <v>188</v>
      </c>
      <c r="B93" s="15" t="s">
        <v>12</v>
      </c>
      <c r="C93" s="15">
        <v>1</v>
      </c>
      <c r="D93" s="15">
        <v>902</v>
      </c>
      <c r="E93" s="15">
        <v>1250</v>
      </c>
      <c r="F93" s="16"/>
      <c r="G93" s="8"/>
      <c r="H93" s="2"/>
      <c r="I93" s="2"/>
      <c r="J93" s="2"/>
      <c r="K93" s="2"/>
      <c r="L93" s="2"/>
      <c r="M93" s="2"/>
      <c r="N93" s="2"/>
      <c r="O93" s="2"/>
      <c r="P93" s="2"/>
      <c r="Q93" s="2"/>
      <c r="R93" s="32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32">
        <f>AD94</f>
        <v>297713.54000000004</v>
      </c>
      <c r="AE93" s="32"/>
      <c r="AF93" s="32"/>
      <c r="AG93" s="8"/>
      <c r="AH93" s="8"/>
      <c r="AI93" s="8"/>
    </row>
    <row r="94" spans="1:35" ht="11.25">
      <c r="A94" s="13" t="s">
        <v>17</v>
      </c>
      <c r="B94" s="15" t="s">
        <v>12</v>
      </c>
      <c r="C94" s="15">
        <v>1</v>
      </c>
      <c r="D94" s="15">
        <v>902</v>
      </c>
      <c r="E94" s="15">
        <v>1250</v>
      </c>
      <c r="F94" s="16">
        <v>200</v>
      </c>
      <c r="G94" s="8"/>
      <c r="H94" s="2"/>
      <c r="I94" s="2"/>
      <c r="J94" s="2"/>
      <c r="K94" s="2"/>
      <c r="L94" s="2"/>
      <c r="M94" s="2"/>
      <c r="N94" s="2"/>
      <c r="O94" s="2"/>
      <c r="P94" s="2"/>
      <c r="Q94" s="2"/>
      <c r="R94" s="32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32">
        <f>AD95</f>
        <v>297713.54000000004</v>
      </c>
      <c r="AE94" s="32"/>
      <c r="AF94" s="32"/>
      <c r="AG94" s="8"/>
      <c r="AH94" s="8"/>
      <c r="AI94" s="8"/>
    </row>
    <row r="95" spans="1:35" ht="11.25">
      <c r="A95" s="13" t="s">
        <v>185</v>
      </c>
      <c r="B95" s="15" t="s">
        <v>12</v>
      </c>
      <c r="C95" s="15">
        <v>1</v>
      </c>
      <c r="D95" s="15">
        <v>902</v>
      </c>
      <c r="E95" s="15">
        <v>1250</v>
      </c>
      <c r="F95" s="16">
        <v>244</v>
      </c>
      <c r="G95" s="8"/>
      <c r="H95" s="2"/>
      <c r="I95" s="2"/>
      <c r="J95" s="2"/>
      <c r="K95" s="2"/>
      <c r="L95" s="2"/>
      <c r="M95" s="2"/>
      <c r="N95" s="2"/>
      <c r="O95" s="2"/>
      <c r="P95" s="2"/>
      <c r="Q95" s="2"/>
      <c r="R95" s="32"/>
      <c r="S95" s="8"/>
      <c r="T95" s="8"/>
      <c r="U95" s="8"/>
      <c r="V95" s="8">
        <v>599713.54</v>
      </c>
      <c r="W95" s="8"/>
      <c r="X95" s="8"/>
      <c r="Y95" s="8">
        <v>-302000</v>
      </c>
      <c r="Z95" s="8"/>
      <c r="AA95" s="8"/>
      <c r="AB95" s="8"/>
      <c r="AC95" s="8"/>
      <c r="AD95" s="32">
        <f>V95+Y95</f>
        <v>297713.54000000004</v>
      </c>
      <c r="AE95" s="32"/>
      <c r="AF95" s="32"/>
      <c r="AG95" s="8"/>
      <c r="AH95" s="8"/>
      <c r="AI95" s="8"/>
    </row>
    <row r="96" spans="1:35" ht="22.5" hidden="1">
      <c r="A96" s="69" t="s">
        <v>189</v>
      </c>
      <c r="B96" s="15" t="s">
        <v>12</v>
      </c>
      <c r="C96" s="15">
        <v>1</v>
      </c>
      <c r="D96" s="15">
        <v>902</v>
      </c>
      <c r="E96" s="15">
        <v>1864</v>
      </c>
      <c r="F96" s="16"/>
      <c r="G96" s="8"/>
      <c r="H96" s="2"/>
      <c r="I96" s="2"/>
      <c r="J96" s="2"/>
      <c r="K96" s="2"/>
      <c r="L96" s="2"/>
      <c r="M96" s="2"/>
      <c r="N96" s="2"/>
      <c r="O96" s="2"/>
      <c r="P96" s="2"/>
      <c r="Q96" s="2"/>
      <c r="R96" s="32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32"/>
      <c r="AE96" s="32"/>
      <c r="AF96" s="32"/>
      <c r="AG96" s="8"/>
      <c r="AH96" s="8"/>
      <c r="AI96" s="8"/>
    </row>
    <row r="97" spans="1:35" ht="11.25" hidden="1">
      <c r="A97" s="13" t="s">
        <v>17</v>
      </c>
      <c r="B97" s="15" t="s">
        <v>12</v>
      </c>
      <c r="C97" s="15">
        <v>1</v>
      </c>
      <c r="D97" s="15">
        <v>902</v>
      </c>
      <c r="E97" s="15">
        <v>1864</v>
      </c>
      <c r="F97" s="16">
        <v>200</v>
      </c>
      <c r="G97" s="8"/>
      <c r="H97" s="2"/>
      <c r="I97" s="2"/>
      <c r="J97" s="2"/>
      <c r="K97" s="2"/>
      <c r="L97" s="2"/>
      <c r="M97" s="2"/>
      <c r="N97" s="2"/>
      <c r="O97" s="2"/>
      <c r="P97" s="2"/>
      <c r="Q97" s="2"/>
      <c r="R97" s="32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32"/>
      <c r="AE97" s="32"/>
      <c r="AF97" s="32"/>
      <c r="AG97" s="8"/>
      <c r="AH97" s="8"/>
      <c r="AI97" s="8"/>
    </row>
    <row r="98" spans="1:35" ht="11.25" hidden="1">
      <c r="A98" s="13" t="s">
        <v>185</v>
      </c>
      <c r="B98" s="15" t="s">
        <v>12</v>
      </c>
      <c r="C98" s="15">
        <v>1</v>
      </c>
      <c r="D98" s="15">
        <v>902</v>
      </c>
      <c r="E98" s="15">
        <v>1864</v>
      </c>
      <c r="F98" s="16">
        <v>244</v>
      </c>
      <c r="G98" s="8"/>
      <c r="H98" s="2"/>
      <c r="I98" s="2"/>
      <c r="J98" s="2"/>
      <c r="K98" s="2"/>
      <c r="L98" s="2"/>
      <c r="M98" s="2"/>
      <c r="N98" s="2"/>
      <c r="O98" s="2"/>
      <c r="P98" s="2"/>
      <c r="Q98" s="2"/>
      <c r="R98" s="32"/>
      <c r="S98" s="8"/>
      <c r="T98" s="8"/>
      <c r="U98" s="8"/>
      <c r="V98" s="8">
        <v>0</v>
      </c>
      <c r="W98" s="8"/>
      <c r="X98" s="8"/>
      <c r="Y98" s="8"/>
      <c r="Z98" s="8"/>
      <c r="AA98" s="8"/>
      <c r="AB98" s="8"/>
      <c r="AC98" s="8"/>
      <c r="AD98" s="32"/>
      <c r="AE98" s="32"/>
      <c r="AF98" s="32"/>
      <c r="AG98" s="8"/>
      <c r="AH98" s="8"/>
      <c r="AI98" s="8"/>
    </row>
    <row r="99" spans="1:35" ht="22.5">
      <c r="A99" s="11" t="s">
        <v>74</v>
      </c>
      <c r="B99" s="15" t="s">
        <v>12</v>
      </c>
      <c r="C99" s="15">
        <v>1</v>
      </c>
      <c r="D99" s="15">
        <v>902</v>
      </c>
      <c r="E99" s="15">
        <v>1300</v>
      </c>
      <c r="F99" s="16"/>
      <c r="G99" s="8"/>
      <c r="H99" s="2"/>
      <c r="I99" s="2"/>
      <c r="J99" s="2"/>
      <c r="K99" s="2"/>
      <c r="L99" s="2"/>
      <c r="M99" s="2"/>
      <c r="N99" s="2"/>
      <c r="O99" s="2"/>
      <c r="P99" s="2"/>
      <c r="Q99" s="2"/>
      <c r="R99" s="32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32">
        <f>AD100</f>
        <v>247500</v>
      </c>
      <c r="AE99" s="32"/>
      <c r="AF99" s="32"/>
      <c r="AG99" s="8"/>
      <c r="AH99" s="8"/>
      <c r="AI99" s="8"/>
    </row>
    <row r="100" spans="1:35" ht="11.25">
      <c r="A100" s="13" t="s">
        <v>17</v>
      </c>
      <c r="B100" s="15" t="s">
        <v>12</v>
      </c>
      <c r="C100" s="15">
        <v>1</v>
      </c>
      <c r="D100" s="15">
        <v>902</v>
      </c>
      <c r="E100" s="15">
        <v>1300</v>
      </c>
      <c r="F100" s="16">
        <v>200</v>
      </c>
      <c r="G100" s="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2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32">
        <f>AD101+AD102</f>
        <v>247500</v>
      </c>
      <c r="AE100" s="32"/>
      <c r="AF100" s="32"/>
      <c r="AG100" s="8"/>
      <c r="AH100" s="8"/>
      <c r="AI100" s="8"/>
    </row>
    <row r="101" spans="1:35" ht="22.5" hidden="1">
      <c r="A101" s="13" t="s">
        <v>19</v>
      </c>
      <c r="B101" s="15" t="s">
        <v>12</v>
      </c>
      <c r="C101" s="15">
        <v>1</v>
      </c>
      <c r="D101" s="15">
        <v>902</v>
      </c>
      <c r="E101" s="15">
        <v>1300</v>
      </c>
      <c r="F101" s="16">
        <v>240</v>
      </c>
      <c r="G101" s="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2"/>
      <c r="S101" s="8"/>
      <c r="T101" s="8">
        <v>247500</v>
      </c>
      <c r="U101" s="8">
        <v>-247500</v>
      </c>
      <c r="V101" s="8"/>
      <c r="W101" s="8"/>
      <c r="X101" s="8"/>
      <c r="Y101" s="8"/>
      <c r="Z101" s="8"/>
      <c r="AA101" s="8"/>
      <c r="AB101" s="8"/>
      <c r="AC101" s="8"/>
      <c r="AD101" s="32">
        <f>T101+U101</f>
        <v>0</v>
      </c>
      <c r="AE101" s="32"/>
      <c r="AF101" s="32"/>
      <c r="AG101" s="8"/>
      <c r="AH101" s="8"/>
      <c r="AI101" s="8"/>
    </row>
    <row r="102" spans="1:35" ht="11.25">
      <c r="A102" s="13" t="s">
        <v>185</v>
      </c>
      <c r="B102" s="15" t="s">
        <v>12</v>
      </c>
      <c r="C102" s="15">
        <v>1</v>
      </c>
      <c r="D102" s="15">
        <v>902</v>
      </c>
      <c r="E102" s="15">
        <v>1300</v>
      </c>
      <c r="F102" s="16">
        <v>244</v>
      </c>
      <c r="G102" s="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2"/>
      <c r="S102" s="8"/>
      <c r="T102" s="8"/>
      <c r="U102" s="8">
        <v>247500</v>
      </c>
      <c r="V102" s="8"/>
      <c r="W102" s="8"/>
      <c r="X102" s="8"/>
      <c r="Y102" s="8"/>
      <c r="Z102" s="8"/>
      <c r="AA102" s="8"/>
      <c r="AB102" s="8"/>
      <c r="AC102" s="8"/>
      <c r="AD102" s="32">
        <f>U102</f>
        <v>247500</v>
      </c>
      <c r="AE102" s="32"/>
      <c r="AF102" s="32"/>
      <c r="AG102" s="8"/>
      <c r="AH102" s="8"/>
      <c r="AI102" s="8"/>
    </row>
    <row r="103" spans="1:35" ht="22.5">
      <c r="A103" s="3" t="s">
        <v>126</v>
      </c>
      <c r="B103" s="15" t="s">
        <v>12</v>
      </c>
      <c r="C103" s="15">
        <v>1</v>
      </c>
      <c r="D103" s="15">
        <v>902</v>
      </c>
      <c r="E103" s="15">
        <v>9601</v>
      </c>
      <c r="F103" s="16"/>
      <c r="G103" s="8">
        <f>G106</f>
        <v>2212476.72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2">
        <f>R106+R104</f>
        <v>500000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32">
        <f aca="true" t="shared" si="8" ref="AD103:AI104">AD104</f>
        <v>538079.16</v>
      </c>
      <c r="AE103" s="32"/>
      <c r="AF103" s="32"/>
      <c r="AG103" s="32">
        <f t="shared" si="8"/>
        <v>500000</v>
      </c>
      <c r="AH103" s="32"/>
      <c r="AI103" s="32">
        <f t="shared" si="8"/>
        <v>500000</v>
      </c>
    </row>
    <row r="104" spans="1:35" ht="22.5">
      <c r="A104" s="13" t="s">
        <v>80</v>
      </c>
      <c r="B104" s="15" t="s">
        <v>12</v>
      </c>
      <c r="C104" s="15">
        <v>1</v>
      </c>
      <c r="D104" s="15">
        <v>902</v>
      </c>
      <c r="E104" s="15">
        <v>9601</v>
      </c>
      <c r="F104" s="16">
        <v>600</v>
      </c>
      <c r="G104" s="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2">
        <f>R105</f>
        <v>500000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32">
        <f t="shared" si="8"/>
        <v>538079.16</v>
      </c>
      <c r="AE104" s="32"/>
      <c r="AF104" s="32"/>
      <c r="AG104" s="32">
        <f t="shared" si="8"/>
        <v>500000</v>
      </c>
      <c r="AH104" s="32"/>
      <c r="AI104" s="32">
        <f t="shared" si="8"/>
        <v>500000</v>
      </c>
    </row>
    <row r="105" spans="1:35" ht="38.25" customHeight="1">
      <c r="A105" s="13" t="s">
        <v>133</v>
      </c>
      <c r="B105" s="15" t="s">
        <v>12</v>
      </c>
      <c r="C105" s="15">
        <v>1</v>
      </c>
      <c r="D105" s="15">
        <v>902</v>
      </c>
      <c r="E105" s="15">
        <v>9601</v>
      </c>
      <c r="F105" s="16">
        <v>630</v>
      </c>
      <c r="G105" s="8"/>
      <c r="H105" s="2"/>
      <c r="I105" s="2"/>
      <c r="J105" s="2"/>
      <c r="K105" s="2"/>
      <c r="L105" s="2"/>
      <c r="M105" s="2"/>
      <c r="N105" s="2"/>
      <c r="O105" s="2"/>
      <c r="P105" s="2"/>
      <c r="Q105" s="2">
        <v>1126381.33</v>
      </c>
      <c r="R105" s="32">
        <v>500000</v>
      </c>
      <c r="S105" s="8"/>
      <c r="T105" s="8">
        <v>38079.16</v>
      </c>
      <c r="U105" s="8"/>
      <c r="V105" s="8"/>
      <c r="W105" s="8"/>
      <c r="X105" s="8"/>
      <c r="Y105" s="8"/>
      <c r="Z105" s="8"/>
      <c r="AA105" s="8"/>
      <c r="AB105" s="8"/>
      <c r="AC105" s="8"/>
      <c r="AD105" s="32">
        <f>R105+S105+T105</f>
        <v>538079.16</v>
      </c>
      <c r="AE105" s="32"/>
      <c r="AF105" s="32"/>
      <c r="AG105" s="56">
        <v>500000</v>
      </c>
      <c r="AH105" s="8"/>
      <c r="AI105" s="56">
        <v>500000</v>
      </c>
    </row>
    <row r="106" spans="1:35" ht="11.25" hidden="1">
      <c r="A106" s="3" t="s">
        <v>21</v>
      </c>
      <c r="B106" s="15" t="s">
        <v>12</v>
      </c>
      <c r="C106" s="15">
        <v>1</v>
      </c>
      <c r="D106" s="15">
        <v>902</v>
      </c>
      <c r="E106" s="15">
        <v>1242</v>
      </c>
      <c r="F106" s="16">
        <v>800</v>
      </c>
      <c r="G106" s="8">
        <f>G107</f>
        <v>2212476.72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32">
        <f>R107</f>
        <v>0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32">
        <f>AD107</f>
        <v>-2212476.7199999997</v>
      </c>
      <c r="AE106" s="32"/>
      <c r="AF106" s="32"/>
      <c r="AG106" s="8"/>
      <c r="AH106" s="8"/>
      <c r="AI106" s="8"/>
    </row>
    <row r="107" spans="1:35" ht="22.5" hidden="1">
      <c r="A107" s="3" t="s">
        <v>50</v>
      </c>
      <c r="B107" s="15" t="s">
        <v>12</v>
      </c>
      <c r="C107" s="15">
        <v>1</v>
      </c>
      <c r="D107" s="15">
        <v>902</v>
      </c>
      <c r="E107" s="15">
        <v>1242</v>
      </c>
      <c r="F107" s="16">
        <v>810</v>
      </c>
      <c r="G107" s="8">
        <v>2212476.72</v>
      </c>
      <c r="H107" s="2"/>
      <c r="I107" s="2"/>
      <c r="J107" s="2"/>
      <c r="K107" s="2"/>
      <c r="L107" s="2"/>
      <c r="M107" s="2"/>
      <c r="N107" s="2"/>
      <c r="O107" s="2">
        <v>-1100000</v>
      </c>
      <c r="P107" s="2"/>
      <c r="Q107" s="2">
        <v>-1112476.72</v>
      </c>
      <c r="R107" s="32">
        <f>G107+H107+I107+J107+K107+L107+M107+N107+O107+P107+Q107</f>
        <v>0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32">
        <f>I107+J107+K107+L107+M107+N107+O107+P107+Q107+R107+S107</f>
        <v>-2212476.7199999997</v>
      </c>
      <c r="AE107" s="32"/>
      <c r="AF107" s="32"/>
      <c r="AG107" s="8"/>
      <c r="AH107" s="8"/>
      <c r="AI107" s="8"/>
    </row>
    <row r="108" spans="1:35" ht="56.25">
      <c r="A108" s="3" t="s">
        <v>125</v>
      </c>
      <c r="B108" s="15" t="s">
        <v>12</v>
      </c>
      <c r="C108" s="15">
        <v>1</v>
      </c>
      <c r="D108" s="15">
        <v>902</v>
      </c>
      <c r="E108" s="15">
        <v>1251</v>
      </c>
      <c r="F108" s="16"/>
      <c r="G108" s="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2">
        <f>R109</f>
        <v>55700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32">
        <f>AD109</f>
        <v>55700</v>
      </c>
      <c r="AE108" s="32"/>
      <c r="AF108" s="32"/>
      <c r="AG108" s="32">
        <f>AG109</f>
        <v>55700</v>
      </c>
      <c r="AH108" s="32"/>
      <c r="AI108" s="32">
        <f>AI109</f>
        <v>55700</v>
      </c>
    </row>
    <row r="109" spans="1:35" ht="11.25">
      <c r="A109" s="3" t="s">
        <v>17</v>
      </c>
      <c r="B109" s="15" t="s">
        <v>12</v>
      </c>
      <c r="C109" s="15">
        <v>1</v>
      </c>
      <c r="D109" s="15">
        <v>902</v>
      </c>
      <c r="E109" s="15">
        <v>1251</v>
      </c>
      <c r="F109" s="16">
        <v>200</v>
      </c>
      <c r="G109" s="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2">
        <f>R110</f>
        <v>55700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32">
        <f>AD110+AD111</f>
        <v>55700</v>
      </c>
      <c r="AE109" s="32"/>
      <c r="AF109" s="32"/>
      <c r="AG109" s="32">
        <f>AG110+AG111</f>
        <v>55700</v>
      </c>
      <c r="AH109" s="32"/>
      <c r="AI109" s="32">
        <f>AI110+AI111</f>
        <v>55700</v>
      </c>
    </row>
    <row r="110" spans="1:35" ht="22.5" hidden="1">
      <c r="A110" s="3" t="s">
        <v>19</v>
      </c>
      <c r="B110" s="15" t="s">
        <v>12</v>
      </c>
      <c r="C110" s="15">
        <v>1</v>
      </c>
      <c r="D110" s="15">
        <v>902</v>
      </c>
      <c r="E110" s="15">
        <v>1251</v>
      </c>
      <c r="F110" s="16">
        <v>240</v>
      </c>
      <c r="G110" s="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2">
        <v>55700</v>
      </c>
      <c r="S110" s="8"/>
      <c r="T110" s="8"/>
      <c r="U110" s="8">
        <v>-55700</v>
      </c>
      <c r="V110" s="8"/>
      <c r="W110" s="8"/>
      <c r="X110" s="8"/>
      <c r="Y110" s="8"/>
      <c r="Z110" s="8"/>
      <c r="AA110" s="8"/>
      <c r="AB110" s="8"/>
      <c r="AC110" s="8"/>
      <c r="AD110" s="32">
        <f>R110+S110+U110</f>
        <v>0</v>
      </c>
      <c r="AE110" s="32"/>
      <c r="AF110" s="32"/>
      <c r="AG110" s="8"/>
      <c r="AH110" s="8"/>
      <c r="AI110" s="8"/>
    </row>
    <row r="111" spans="1:35" ht="11.25">
      <c r="A111" s="13" t="s">
        <v>185</v>
      </c>
      <c r="B111" s="15" t="s">
        <v>12</v>
      </c>
      <c r="C111" s="15">
        <v>1</v>
      </c>
      <c r="D111" s="15">
        <v>902</v>
      </c>
      <c r="E111" s="15">
        <v>1251</v>
      </c>
      <c r="F111" s="16">
        <v>244</v>
      </c>
      <c r="G111" s="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2"/>
      <c r="S111" s="8"/>
      <c r="T111" s="8"/>
      <c r="U111" s="8">
        <v>55700</v>
      </c>
      <c r="V111" s="8"/>
      <c r="W111" s="8"/>
      <c r="X111" s="8"/>
      <c r="Y111" s="8"/>
      <c r="Z111" s="8"/>
      <c r="AA111" s="8"/>
      <c r="AB111" s="8"/>
      <c r="AC111" s="8"/>
      <c r="AD111" s="32">
        <f>U111</f>
        <v>55700</v>
      </c>
      <c r="AE111" s="32"/>
      <c r="AF111" s="32"/>
      <c r="AG111" s="56">
        <v>55700</v>
      </c>
      <c r="AH111" s="8"/>
      <c r="AI111" s="56">
        <v>55700</v>
      </c>
    </row>
    <row r="112" spans="1:35" ht="11.25">
      <c r="A112" s="3" t="s">
        <v>53</v>
      </c>
      <c r="B112" s="15" t="s">
        <v>12</v>
      </c>
      <c r="C112" s="15">
        <v>1</v>
      </c>
      <c r="D112" s="15">
        <v>902</v>
      </c>
      <c r="E112" s="15">
        <v>1261</v>
      </c>
      <c r="F112" s="16"/>
      <c r="G112" s="8" t="e">
        <f>#REF!</f>
        <v>#REF!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32">
        <f>R113</f>
        <v>9925783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32">
        <f>AD113</f>
        <v>10291179.98</v>
      </c>
      <c r="AE112" s="32"/>
      <c r="AF112" s="32"/>
      <c r="AG112" s="32">
        <f>AG113</f>
        <v>9925783</v>
      </c>
      <c r="AH112" s="32"/>
      <c r="AI112" s="32">
        <f>AI113</f>
        <v>9925783</v>
      </c>
    </row>
    <row r="113" spans="1:35" ht="11.25">
      <c r="A113" s="3" t="s">
        <v>17</v>
      </c>
      <c r="B113" s="15" t="s">
        <v>12</v>
      </c>
      <c r="C113" s="15">
        <v>1</v>
      </c>
      <c r="D113" s="15">
        <v>902</v>
      </c>
      <c r="E113" s="15">
        <v>1261</v>
      </c>
      <c r="F113" s="16">
        <v>200</v>
      </c>
      <c r="G113" s="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32">
        <f>R114</f>
        <v>9925783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32">
        <f>AD114+AD115</f>
        <v>10291179.98</v>
      </c>
      <c r="AE113" s="32"/>
      <c r="AF113" s="32"/>
      <c r="AG113" s="32">
        <f>AG114+AG115</f>
        <v>9925783</v>
      </c>
      <c r="AH113" s="32"/>
      <c r="AI113" s="32">
        <f>AI114+AI115</f>
        <v>9925783</v>
      </c>
    </row>
    <row r="114" spans="1:35" ht="22.5" hidden="1">
      <c r="A114" s="3" t="s">
        <v>19</v>
      </c>
      <c r="B114" s="15" t="s">
        <v>12</v>
      </c>
      <c r="C114" s="15">
        <v>1</v>
      </c>
      <c r="D114" s="15">
        <v>902</v>
      </c>
      <c r="E114" s="15">
        <v>1261</v>
      </c>
      <c r="F114" s="16">
        <v>240</v>
      </c>
      <c r="G114" s="8"/>
      <c r="H114" s="2"/>
      <c r="I114" s="2">
        <v>199700</v>
      </c>
      <c r="J114" s="2"/>
      <c r="K114" s="2"/>
      <c r="L114" s="2"/>
      <c r="M114" s="2">
        <v>500000</v>
      </c>
      <c r="N114" s="2"/>
      <c r="O114" s="2"/>
      <c r="P114" s="2">
        <v>4364937</v>
      </c>
      <c r="Q114" s="2"/>
      <c r="R114" s="32">
        <v>9925783</v>
      </c>
      <c r="S114" s="8"/>
      <c r="T114" s="8"/>
      <c r="U114" s="8">
        <v>-9925783</v>
      </c>
      <c r="V114" s="8"/>
      <c r="W114" s="8"/>
      <c r="X114" s="8"/>
      <c r="Y114" s="8"/>
      <c r="Z114" s="8"/>
      <c r="AA114" s="8"/>
      <c r="AB114" s="8"/>
      <c r="AC114" s="8"/>
      <c r="AD114" s="32">
        <f>R114+S114+U114</f>
        <v>0</v>
      </c>
      <c r="AE114" s="32"/>
      <c r="AF114" s="32"/>
      <c r="AG114" s="8"/>
      <c r="AH114" s="8"/>
      <c r="AI114" s="8"/>
    </row>
    <row r="115" spans="1:35" ht="11.25">
      <c r="A115" s="13" t="s">
        <v>185</v>
      </c>
      <c r="B115" s="15" t="s">
        <v>12</v>
      </c>
      <c r="C115" s="15">
        <v>1</v>
      </c>
      <c r="D115" s="15">
        <v>902</v>
      </c>
      <c r="E115" s="15">
        <v>1261</v>
      </c>
      <c r="F115" s="16">
        <v>244</v>
      </c>
      <c r="G115" s="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2"/>
      <c r="S115" s="8"/>
      <c r="T115" s="8"/>
      <c r="U115" s="8">
        <v>9925783</v>
      </c>
      <c r="V115" s="8">
        <v>233190</v>
      </c>
      <c r="W115" s="8"/>
      <c r="X115" s="8"/>
      <c r="Y115" s="8"/>
      <c r="Z115" s="8"/>
      <c r="AA115" s="8"/>
      <c r="AB115" s="8">
        <v>87788</v>
      </c>
      <c r="AC115" s="8">
        <v>44418.98</v>
      </c>
      <c r="AD115" s="32">
        <f>U115+V115+AB115+AC115</f>
        <v>10291179.98</v>
      </c>
      <c r="AE115" s="32"/>
      <c r="AF115" s="32"/>
      <c r="AG115" s="56">
        <v>9925783</v>
      </c>
      <c r="AH115" s="8"/>
      <c r="AI115" s="56">
        <v>9925783</v>
      </c>
    </row>
    <row r="116" spans="1:35" ht="11.25">
      <c r="A116" s="3" t="s">
        <v>54</v>
      </c>
      <c r="B116" s="15" t="s">
        <v>12</v>
      </c>
      <c r="C116" s="15">
        <v>1</v>
      </c>
      <c r="D116" s="15">
        <v>902</v>
      </c>
      <c r="E116" s="15">
        <v>1262</v>
      </c>
      <c r="F116" s="16"/>
      <c r="G116" s="8">
        <f>G117</f>
        <v>3400000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32">
        <f>R117</f>
        <v>3354125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32">
        <f>AD117</f>
        <v>2825584</v>
      </c>
      <c r="AE116" s="32"/>
      <c r="AF116" s="32"/>
      <c r="AG116" s="32">
        <f>AG117</f>
        <v>3354125</v>
      </c>
      <c r="AH116" s="32"/>
      <c r="AI116" s="32">
        <f>AI117</f>
        <v>3354125</v>
      </c>
    </row>
    <row r="117" spans="1:35" ht="11.25">
      <c r="A117" s="3" t="s">
        <v>17</v>
      </c>
      <c r="B117" s="15" t="s">
        <v>12</v>
      </c>
      <c r="C117" s="15">
        <v>1</v>
      </c>
      <c r="D117" s="15">
        <v>902</v>
      </c>
      <c r="E117" s="15">
        <v>1262</v>
      </c>
      <c r="F117" s="16">
        <v>200</v>
      </c>
      <c r="G117" s="8">
        <f>G118</f>
        <v>3400000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32">
        <f>R118</f>
        <v>3354125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32">
        <f>AD118+AD119</f>
        <v>2825584</v>
      </c>
      <c r="AE117" s="32"/>
      <c r="AF117" s="32"/>
      <c r="AG117" s="32">
        <f>AG118+AG119</f>
        <v>3354125</v>
      </c>
      <c r="AH117" s="32"/>
      <c r="AI117" s="32">
        <f>AI118+AI119</f>
        <v>3354125</v>
      </c>
    </row>
    <row r="118" spans="1:35" ht="22.5" hidden="1">
      <c r="A118" s="3" t="s">
        <v>19</v>
      </c>
      <c r="B118" s="15" t="s">
        <v>12</v>
      </c>
      <c r="C118" s="15">
        <v>1</v>
      </c>
      <c r="D118" s="15">
        <v>902</v>
      </c>
      <c r="E118" s="15">
        <v>1262</v>
      </c>
      <c r="F118" s="16">
        <v>240</v>
      </c>
      <c r="G118" s="8">
        <v>3400000</v>
      </c>
      <c r="H118" s="2"/>
      <c r="I118" s="2"/>
      <c r="J118" s="2"/>
      <c r="K118" s="2">
        <v>150000</v>
      </c>
      <c r="L118" s="2"/>
      <c r="M118" s="2">
        <v>-76370</v>
      </c>
      <c r="N118" s="2"/>
      <c r="O118" s="2"/>
      <c r="P118" s="2"/>
      <c r="Q118" s="2">
        <v>99998</v>
      </c>
      <c r="R118" s="32">
        <v>3354125</v>
      </c>
      <c r="S118" s="8"/>
      <c r="T118" s="8"/>
      <c r="U118" s="8">
        <v>-3354125</v>
      </c>
      <c r="V118" s="8"/>
      <c r="W118" s="8"/>
      <c r="X118" s="8"/>
      <c r="Y118" s="8"/>
      <c r="Z118" s="8"/>
      <c r="AA118" s="8"/>
      <c r="AB118" s="8"/>
      <c r="AC118" s="8"/>
      <c r="AD118" s="32">
        <f>R118+S118+U118</f>
        <v>0</v>
      </c>
      <c r="AE118" s="32"/>
      <c r="AF118" s="32"/>
      <c r="AG118" s="8"/>
      <c r="AH118" s="8"/>
      <c r="AI118" s="8"/>
    </row>
    <row r="119" spans="1:35" ht="11.25">
      <c r="A119" s="13" t="s">
        <v>185</v>
      </c>
      <c r="B119" s="15" t="s">
        <v>12</v>
      </c>
      <c r="C119" s="15">
        <v>1</v>
      </c>
      <c r="D119" s="15">
        <v>902</v>
      </c>
      <c r="E119" s="15">
        <v>1262</v>
      </c>
      <c r="F119" s="16">
        <v>244</v>
      </c>
      <c r="G119" s="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32"/>
      <c r="S119" s="8"/>
      <c r="T119" s="8"/>
      <c r="U119" s="8">
        <v>3354125</v>
      </c>
      <c r="V119" s="8">
        <v>-500000</v>
      </c>
      <c r="W119" s="8"/>
      <c r="X119" s="8"/>
      <c r="Y119" s="8"/>
      <c r="Z119" s="8"/>
      <c r="AA119" s="8"/>
      <c r="AB119" s="8">
        <v>-28541</v>
      </c>
      <c r="AC119" s="8"/>
      <c r="AD119" s="32">
        <f>U119+V119+AB119</f>
        <v>2825584</v>
      </c>
      <c r="AE119" s="32"/>
      <c r="AF119" s="32"/>
      <c r="AG119" s="56">
        <v>3354125</v>
      </c>
      <c r="AH119" s="8"/>
      <c r="AI119" s="56">
        <v>3354125</v>
      </c>
    </row>
    <row r="120" spans="1:35" ht="11.25">
      <c r="A120" s="3" t="s">
        <v>55</v>
      </c>
      <c r="B120" s="15" t="s">
        <v>12</v>
      </c>
      <c r="C120" s="15">
        <v>1</v>
      </c>
      <c r="D120" s="15">
        <v>902</v>
      </c>
      <c r="E120" s="15">
        <v>1263</v>
      </c>
      <c r="F120" s="16"/>
      <c r="G120" s="8">
        <f>G121</f>
        <v>500000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2">
        <f>R121</f>
        <v>500000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32">
        <f>AD121</f>
        <v>500000</v>
      </c>
      <c r="AE120" s="32"/>
      <c r="AF120" s="32"/>
      <c r="AG120" s="32">
        <f>AG121</f>
        <v>500000</v>
      </c>
      <c r="AH120" s="32"/>
      <c r="AI120" s="32">
        <f>AI121</f>
        <v>500000</v>
      </c>
    </row>
    <row r="121" spans="1:35" ht="11.25">
      <c r="A121" s="3" t="s">
        <v>17</v>
      </c>
      <c r="B121" s="15" t="s">
        <v>12</v>
      </c>
      <c r="C121" s="15">
        <v>1</v>
      </c>
      <c r="D121" s="15">
        <v>902</v>
      </c>
      <c r="E121" s="15">
        <v>1263</v>
      </c>
      <c r="F121" s="16">
        <v>200</v>
      </c>
      <c r="G121" s="8">
        <f>G122</f>
        <v>500000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32">
        <f>R122</f>
        <v>500000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32">
        <f>AD122+AD123</f>
        <v>500000</v>
      </c>
      <c r="AE121" s="32"/>
      <c r="AF121" s="32"/>
      <c r="AG121" s="32">
        <f>AG122+AG123</f>
        <v>500000</v>
      </c>
      <c r="AH121" s="32"/>
      <c r="AI121" s="32">
        <f>AI122+AI123</f>
        <v>500000</v>
      </c>
    </row>
    <row r="122" spans="1:35" ht="22.5" hidden="1">
      <c r="A122" s="3" t="s">
        <v>19</v>
      </c>
      <c r="B122" s="15" t="s">
        <v>12</v>
      </c>
      <c r="C122" s="15">
        <v>1</v>
      </c>
      <c r="D122" s="15">
        <v>902</v>
      </c>
      <c r="E122" s="15">
        <v>1263</v>
      </c>
      <c r="F122" s="16">
        <v>240</v>
      </c>
      <c r="G122" s="8">
        <v>500000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32">
        <v>500000</v>
      </c>
      <c r="S122" s="8"/>
      <c r="T122" s="8"/>
      <c r="U122" s="8">
        <v>-500000</v>
      </c>
      <c r="V122" s="8"/>
      <c r="W122" s="8"/>
      <c r="X122" s="8"/>
      <c r="Y122" s="8"/>
      <c r="Z122" s="8"/>
      <c r="AA122" s="8"/>
      <c r="AB122" s="8"/>
      <c r="AC122" s="8"/>
      <c r="AD122" s="32">
        <f>R122+S122+U122</f>
        <v>0</v>
      </c>
      <c r="AE122" s="32"/>
      <c r="AF122" s="32"/>
      <c r="AG122" s="8"/>
      <c r="AH122" s="8"/>
      <c r="AI122" s="8"/>
    </row>
    <row r="123" spans="1:35" ht="11.25">
      <c r="A123" s="13" t="s">
        <v>185</v>
      </c>
      <c r="B123" s="15" t="s">
        <v>12</v>
      </c>
      <c r="C123" s="15">
        <v>1</v>
      </c>
      <c r="D123" s="15">
        <v>902</v>
      </c>
      <c r="E123" s="15">
        <v>1263</v>
      </c>
      <c r="F123" s="16">
        <v>244</v>
      </c>
      <c r="G123" s="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32"/>
      <c r="S123" s="8"/>
      <c r="T123" s="8"/>
      <c r="U123" s="8">
        <v>500000</v>
      </c>
      <c r="V123" s="8"/>
      <c r="W123" s="8"/>
      <c r="X123" s="8"/>
      <c r="Y123" s="8"/>
      <c r="Z123" s="8"/>
      <c r="AA123" s="8"/>
      <c r="AB123" s="8"/>
      <c r="AC123" s="8"/>
      <c r="AD123" s="32">
        <f>U123</f>
        <v>500000</v>
      </c>
      <c r="AE123" s="32"/>
      <c r="AF123" s="32"/>
      <c r="AG123" s="56">
        <v>500000</v>
      </c>
      <c r="AH123" s="8"/>
      <c r="AI123" s="56">
        <v>500000</v>
      </c>
    </row>
    <row r="124" spans="1:35" ht="11.25">
      <c r="A124" s="3" t="s">
        <v>56</v>
      </c>
      <c r="B124" s="15" t="s">
        <v>12</v>
      </c>
      <c r="C124" s="15">
        <v>1</v>
      </c>
      <c r="D124" s="15">
        <v>902</v>
      </c>
      <c r="E124" s="15">
        <v>1264</v>
      </c>
      <c r="F124" s="16"/>
      <c r="G124" s="8">
        <f>G125</f>
        <v>2320883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32">
        <f>R125</f>
        <v>2320883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32">
        <f>AD125</f>
        <v>2706163.9</v>
      </c>
      <c r="AE124" s="32"/>
      <c r="AF124" s="32"/>
      <c r="AG124" s="32">
        <f>AG125</f>
        <v>2320883</v>
      </c>
      <c r="AH124" s="32"/>
      <c r="AI124" s="32">
        <f>AI125</f>
        <v>2320883</v>
      </c>
    </row>
    <row r="125" spans="1:35" ht="11.25">
      <c r="A125" s="3" t="s">
        <v>17</v>
      </c>
      <c r="B125" s="15" t="s">
        <v>12</v>
      </c>
      <c r="C125" s="15">
        <v>1</v>
      </c>
      <c r="D125" s="15">
        <v>902</v>
      </c>
      <c r="E125" s="15">
        <v>1264</v>
      </c>
      <c r="F125" s="16">
        <v>200</v>
      </c>
      <c r="G125" s="8">
        <f>G126</f>
        <v>2320883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32">
        <f>R126</f>
        <v>2320883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32">
        <f>AD126+AD133</f>
        <v>2706163.9</v>
      </c>
      <c r="AE125" s="32"/>
      <c r="AF125" s="32"/>
      <c r="AG125" s="32">
        <f>AG126+AG133</f>
        <v>2320883</v>
      </c>
      <c r="AH125" s="32"/>
      <c r="AI125" s="32">
        <f>AI126+AI133</f>
        <v>2320883</v>
      </c>
    </row>
    <row r="126" spans="1:35" ht="22.5" hidden="1">
      <c r="A126" s="3" t="s">
        <v>19</v>
      </c>
      <c r="B126" s="15" t="s">
        <v>12</v>
      </c>
      <c r="C126" s="15">
        <v>1</v>
      </c>
      <c r="D126" s="15">
        <v>902</v>
      </c>
      <c r="E126" s="15">
        <v>1264</v>
      </c>
      <c r="F126" s="16">
        <v>240</v>
      </c>
      <c r="G126" s="8">
        <v>2320883</v>
      </c>
      <c r="H126" s="2">
        <v>7344425.33</v>
      </c>
      <c r="I126" s="2"/>
      <c r="J126" s="2"/>
      <c r="K126" s="2"/>
      <c r="L126" s="2"/>
      <c r="M126" s="2"/>
      <c r="N126" s="2"/>
      <c r="O126" s="2"/>
      <c r="P126" s="2"/>
      <c r="Q126" s="2">
        <v>598555</v>
      </c>
      <c r="R126" s="32">
        <v>2320883</v>
      </c>
      <c r="S126" s="8"/>
      <c r="T126" s="8"/>
      <c r="U126" s="8">
        <v>-2320883</v>
      </c>
      <c r="V126" s="8"/>
      <c r="W126" s="8"/>
      <c r="X126" s="8"/>
      <c r="Y126" s="8"/>
      <c r="Z126" s="8"/>
      <c r="AA126" s="8"/>
      <c r="AB126" s="8"/>
      <c r="AC126" s="8"/>
      <c r="AD126" s="32">
        <f>R126+S126+U126</f>
        <v>0</v>
      </c>
      <c r="AE126" s="32"/>
      <c r="AF126" s="32"/>
      <c r="AG126" s="8"/>
      <c r="AH126" s="8"/>
      <c r="AI126" s="8"/>
    </row>
    <row r="127" spans="1:35" ht="11.25" hidden="1">
      <c r="A127" s="3"/>
      <c r="B127" s="15"/>
      <c r="C127" s="15"/>
      <c r="D127" s="15"/>
      <c r="E127" s="15"/>
      <c r="F127" s="16"/>
      <c r="G127" s="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32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32"/>
      <c r="AE127" s="32"/>
      <c r="AF127" s="32"/>
      <c r="AG127" s="8"/>
      <c r="AH127" s="8"/>
      <c r="AI127" s="8"/>
    </row>
    <row r="128" spans="1:35" ht="11.25" hidden="1">
      <c r="A128" s="3"/>
      <c r="B128" s="15"/>
      <c r="C128" s="15"/>
      <c r="D128" s="15"/>
      <c r="E128" s="15"/>
      <c r="F128" s="16"/>
      <c r="G128" s="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32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32"/>
      <c r="AE128" s="32"/>
      <c r="AF128" s="32"/>
      <c r="AG128" s="8"/>
      <c r="AH128" s="8"/>
      <c r="AI128" s="8"/>
    </row>
    <row r="129" spans="1:35" ht="11.25" hidden="1">
      <c r="A129" s="3"/>
      <c r="B129" s="15"/>
      <c r="C129" s="15"/>
      <c r="D129" s="15"/>
      <c r="E129" s="15"/>
      <c r="F129" s="16"/>
      <c r="G129" s="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32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32"/>
      <c r="AE129" s="32"/>
      <c r="AF129" s="32"/>
      <c r="AG129" s="8"/>
      <c r="AH129" s="8"/>
      <c r="AI129" s="8"/>
    </row>
    <row r="130" spans="1:35" ht="11.25" hidden="1">
      <c r="A130" s="3"/>
      <c r="B130" s="15"/>
      <c r="C130" s="15"/>
      <c r="D130" s="15"/>
      <c r="E130" s="15"/>
      <c r="F130" s="16"/>
      <c r="G130" s="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32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32"/>
      <c r="AE130" s="32"/>
      <c r="AF130" s="32"/>
      <c r="AG130" s="8"/>
      <c r="AH130" s="8"/>
      <c r="AI130" s="8"/>
    </row>
    <row r="131" spans="1:35" ht="11.25" hidden="1">
      <c r="A131" s="3"/>
      <c r="B131" s="15"/>
      <c r="C131" s="15"/>
      <c r="D131" s="15"/>
      <c r="E131" s="15"/>
      <c r="F131" s="16"/>
      <c r="G131" s="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32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32"/>
      <c r="AE131" s="32"/>
      <c r="AF131" s="32"/>
      <c r="AG131" s="8"/>
      <c r="AH131" s="8"/>
      <c r="AI131" s="8"/>
    </row>
    <row r="132" spans="1:35" ht="11.25" hidden="1">
      <c r="A132" s="3"/>
      <c r="B132" s="15"/>
      <c r="C132" s="15"/>
      <c r="D132" s="15"/>
      <c r="E132" s="15"/>
      <c r="F132" s="16"/>
      <c r="G132" s="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32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32"/>
      <c r="AE132" s="32"/>
      <c r="AF132" s="32"/>
      <c r="AG132" s="8"/>
      <c r="AH132" s="8"/>
      <c r="AI132" s="8"/>
    </row>
    <row r="133" spans="1:35" ht="11.25">
      <c r="A133" s="13" t="s">
        <v>185</v>
      </c>
      <c r="B133" s="15" t="s">
        <v>12</v>
      </c>
      <c r="C133" s="15">
        <v>1</v>
      </c>
      <c r="D133" s="15">
        <v>902</v>
      </c>
      <c r="E133" s="15">
        <v>1264</v>
      </c>
      <c r="F133" s="16">
        <v>244</v>
      </c>
      <c r="G133" s="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32"/>
      <c r="S133" s="8"/>
      <c r="T133" s="8"/>
      <c r="U133" s="8">
        <v>2320883</v>
      </c>
      <c r="V133" s="8">
        <v>-50000.1</v>
      </c>
      <c r="W133" s="8"/>
      <c r="X133" s="8"/>
      <c r="Y133" s="8"/>
      <c r="Z133" s="8"/>
      <c r="AA133" s="8">
        <v>102569</v>
      </c>
      <c r="AB133" s="8">
        <v>332712</v>
      </c>
      <c r="AC133" s="8"/>
      <c r="AD133" s="32">
        <f>U133+V133+AA133+AB133</f>
        <v>2706163.9</v>
      </c>
      <c r="AE133" s="32"/>
      <c r="AF133" s="32"/>
      <c r="AG133" s="56">
        <v>2320883</v>
      </c>
      <c r="AH133" s="8"/>
      <c r="AI133" s="56">
        <v>2320883</v>
      </c>
    </row>
    <row r="134" spans="1:35" ht="11.25">
      <c r="A134" s="13" t="s">
        <v>198</v>
      </c>
      <c r="B134" s="15" t="s">
        <v>12</v>
      </c>
      <c r="C134" s="15">
        <v>1</v>
      </c>
      <c r="D134" s="15">
        <v>902</v>
      </c>
      <c r="E134" s="15">
        <v>1265</v>
      </c>
      <c r="F134" s="16"/>
      <c r="G134" s="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32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32">
        <f>AD135</f>
        <v>470000</v>
      </c>
      <c r="AE134" s="32"/>
      <c r="AF134" s="32"/>
      <c r="AG134" s="56"/>
      <c r="AH134" s="8"/>
      <c r="AI134" s="56"/>
    </row>
    <row r="135" spans="1:35" ht="11.25">
      <c r="A135" s="13" t="s">
        <v>17</v>
      </c>
      <c r="B135" s="15" t="s">
        <v>12</v>
      </c>
      <c r="C135" s="15">
        <v>1</v>
      </c>
      <c r="D135" s="15">
        <v>902</v>
      </c>
      <c r="E135" s="15">
        <v>1265</v>
      </c>
      <c r="F135" s="16">
        <v>200</v>
      </c>
      <c r="G135" s="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32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32">
        <f>AD136</f>
        <v>470000</v>
      </c>
      <c r="AE135" s="32"/>
      <c r="AF135" s="32"/>
      <c r="AG135" s="56"/>
      <c r="AH135" s="8"/>
      <c r="AI135" s="56"/>
    </row>
    <row r="136" spans="1:35" ht="11.25">
      <c r="A136" s="13" t="s">
        <v>185</v>
      </c>
      <c r="B136" s="15" t="s">
        <v>12</v>
      </c>
      <c r="C136" s="15">
        <v>1</v>
      </c>
      <c r="D136" s="15">
        <v>902</v>
      </c>
      <c r="E136" s="15">
        <v>1265</v>
      </c>
      <c r="F136" s="16">
        <v>244</v>
      </c>
      <c r="G136" s="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32"/>
      <c r="S136" s="8"/>
      <c r="T136" s="8"/>
      <c r="U136" s="8"/>
      <c r="V136" s="8">
        <v>470000</v>
      </c>
      <c r="W136" s="8"/>
      <c r="X136" s="8"/>
      <c r="Y136" s="8"/>
      <c r="Z136" s="8"/>
      <c r="AA136" s="8"/>
      <c r="AB136" s="8"/>
      <c r="AC136" s="8"/>
      <c r="AD136" s="32">
        <f>V136</f>
        <v>470000</v>
      </c>
      <c r="AE136" s="32"/>
      <c r="AF136" s="32"/>
      <c r="AG136" s="56"/>
      <c r="AH136" s="8"/>
      <c r="AI136" s="56"/>
    </row>
    <row r="137" spans="1:35" ht="22.5">
      <c r="A137" s="13" t="s">
        <v>199</v>
      </c>
      <c r="B137" s="15" t="s">
        <v>12</v>
      </c>
      <c r="C137" s="15">
        <v>1</v>
      </c>
      <c r="D137" s="15">
        <v>902</v>
      </c>
      <c r="E137" s="15">
        <v>1270</v>
      </c>
      <c r="F137" s="16"/>
      <c r="G137" s="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32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32">
        <f>AD138</f>
        <v>98000</v>
      </c>
      <c r="AE137" s="32"/>
      <c r="AF137" s="32"/>
      <c r="AG137" s="56"/>
      <c r="AH137" s="8"/>
      <c r="AI137" s="56"/>
    </row>
    <row r="138" spans="1:35" ht="11.25">
      <c r="A138" s="13" t="s">
        <v>17</v>
      </c>
      <c r="B138" s="15" t="s">
        <v>12</v>
      </c>
      <c r="C138" s="15">
        <v>1</v>
      </c>
      <c r="D138" s="15">
        <v>902</v>
      </c>
      <c r="E138" s="15">
        <v>1270</v>
      </c>
      <c r="F138" s="16">
        <v>240</v>
      </c>
      <c r="G138" s="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32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32">
        <f>AD139</f>
        <v>98000</v>
      </c>
      <c r="AE138" s="32"/>
      <c r="AF138" s="32"/>
      <c r="AG138" s="56"/>
      <c r="AH138" s="8"/>
      <c r="AI138" s="56"/>
    </row>
    <row r="139" spans="1:35" ht="11.25">
      <c r="A139" s="13" t="s">
        <v>185</v>
      </c>
      <c r="B139" s="15" t="s">
        <v>12</v>
      </c>
      <c r="C139" s="15">
        <v>1</v>
      </c>
      <c r="D139" s="15">
        <v>902</v>
      </c>
      <c r="E139" s="15">
        <v>1270</v>
      </c>
      <c r="F139" s="16">
        <v>244</v>
      </c>
      <c r="G139" s="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2"/>
      <c r="S139" s="8"/>
      <c r="T139" s="8"/>
      <c r="U139" s="8"/>
      <c r="V139" s="8">
        <v>98000</v>
      </c>
      <c r="W139" s="8"/>
      <c r="X139" s="8"/>
      <c r="Y139" s="8"/>
      <c r="Z139" s="8"/>
      <c r="AA139" s="8"/>
      <c r="AB139" s="8"/>
      <c r="AC139" s="8"/>
      <c r="AD139" s="32">
        <f>V139</f>
        <v>98000</v>
      </c>
      <c r="AE139" s="32"/>
      <c r="AF139" s="32"/>
      <c r="AG139" s="56"/>
      <c r="AH139" s="8"/>
      <c r="AI139" s="56"/>
    </row>
    <row r="140" spans="1:35" ht="22.5">
      <c r="A140" s="4" t="s">
        <v>175</v>
      </c>
      <c r="B140" s="15" t="s">
        <v>12</v>
      </c>
      <c r="C140" s="15">
        <v>1</v>
      </c>
      <c r="D140" s="15">
        <v>902</v>
      </c>
      <c r="E140" s="15">
        <v>1280</v>
      </c>
      <c r="F140" s="16"/>
      <c r="G140" s="8">
        <f>G141+G145</f>
        <v>2193680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32">
        <f>R141+R145</f>
        <v>500000</v>
      </c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32">
        <f>AD141+AD145+AD143</f>
        <v>1097303.62</v>
      </c>
      <c r="AE140" s="32"/>
      <c r="AF140" s="32"/>
      <c r="AG140" s="8"/>
      <c r="AH140" s="8"/>
      <c r="AI140" s="8"/>
    </row>
    <row r="141" spans="1:35" ht="11.25" hidden="1">
      <c r="A141" s="13" t="s">
        <v>17</v>
      </c>
      <c r="B141" s="15" t="s">
        <v>12</v>
      </c>
      <c r="C141" s="15">
        <v>1</v>
      </c>
      <c r="D141" s="15">
        <v>902</v>
      </c>
      <c r="E141" s="15">
        <v>1280</v>
      </c>
      <c r="F141" s="16">
        <v>200</v>
      </c>
      <c r="G141" s="8">
        <f>G142</f>
        <v>615000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32">
        <f>R142</f>
        <v>0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32">
        <f>AD142</f>
        <v>0</v>
      </c>
      <c r="AE141" s="32"/>
      <c r="AF141" s="32"/>
      <c r="AG141" s="8"/>
      <c r="AH141" s="8"/>
      <c r="AI141" s="8"/>
    </row>
    <row r="142" spans="1:35" ht="22.5" hidden="1">
      <c r="A142" s="13" t="s">
        <v>19</v>
      </c>
      <c r="B142" s="15" t="s">
        <v>12</v>
      </c>
      <c r="C142" s="15">
        <v>1</v>
      </c>
      <c r="D142" s="15">
        <v>902</v>
      </c>
      <c r="E142" s="15">
        <v>1280</v>
      </c>
      <c r="F142" s="16">
        <v>240</v>
      </c>
      <c r="G142" s="8">
        <v>615000</v>
      </c>
      <c r="H142" s="2"/>
      <c r="I142" s="2"/>
      <c r="J142" s="2"/>
      <c r="K142" s="2">
        <v>159620</v>
      </c>
      <c r="L142" s="8">
        <v>30000</v>
      </c>
      <c r="M142" s="8">
        <v>1561426</v>
      </c>
      <c r="N142" s="8">
        <v>50400</v>
      </c>
      <c r="O142" s="8">
        <v>134799.5</v>
      </c>
      <c r="P142" s="8">
        <v>453000</v>
      </c>
      <c r="Q142" s="8">
        <v>6500</v>
      </c>
      <c r="R142" s="32">
        <v>0</v>
      </c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32">
        <f>R142+S142</f>
        <v>0</v>
      </c>
      <c r="AE142" s="32"/>
      <c r="AF142" s="32"/>
      <c r="AG142" s="8"/>
      <c r="AH142" s="8"/>
      <c r="AI142" s="8"/>
    </row>
    <row r="143" spans="1:35" ht="11.25">
      <c r="A143" s="3" t="s">
        <v>17</v>
      </c>
      <c r="B143" s="15" t="s">
        <v>12</v>
      </c>
      <c r="C143" s="15">
        <v>1</v>
      </c>
      <c r="D143" s="15">
        <v>902</v>
      </c>
      <c r="E143" s="15">
        <v>1280</v>
      </c>
      <c r="F143" s="16">
        <v>200</v>
      </c>
      <c r="G143" s="8"/>
      <c r="H143" s="2"/>
      <c r="I143" s="2"/>
      <c r="J143" s="2"/>
      <c r="K143" s="2"/>
      <c r="L143" s="8"/>
      <c r="M143" s="8"/>
      <c r="N143" s="8"/>
      <c r="O143" s="8"/>
      <c r="P143" s="8"/>
      <c r="Q143" s="8"/>
      <c r="R143" s="32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32">
        <f>AD144</f>
        <v>552803.62</v>
      </c>
      <c r="AE143" s="32"/>
      <c r="AF143" s="32"/>
      <c r="AG143" s="8"/>
      <c r="AH143" s="8"/>
      <c r="AI143" s="8"/>
    </row>
    <row r="144" spans="1:35" ht="11.25">
      <c r="A144" s="13" t="s">
        <v>185</v>
      </c>
      <c r="B144" s="15" t="s">
        <v>12</v>
      </c>
      <c r="C144" s="15">
        <v>1</v>
      </c>
      <c r="D144" s="15">
        <v>902</v>
      </c>
      <c r="E144" s="15">
        <v>1280</v>
      </c>
      <c r="F144" s="16">
        <v>244</v>
      </c>
      <c r="G144" s="8"/>
      <c r="H144" s="2"/>
      <c r="I144" s="2"/>
      <c r="J144" s="2"/>
      <c r="K144" s="2"/>
      <c r="L144" s="8"/>
      <c r="M144" s="8"/>
      <c r="N144" s="8"/>
      <c r="O144" s="8"/>
      <c r="P144" s="8"/>
      <c r="Q144" s="8"/>
      <c r="R144" s="32"/>
      <c r="S144" s="8"/>
      <c r="T144" s="8"/>
      <c r="U144" s="8"/>
      <c r="V144" s="8">
        <v>242803.62</v>
      </c>
      <c r="W144" s="8"/>
      <c r="X144" s="8">
        <v>60000</v>
      </c>
      <c r="Y144" s="8">
        <v>100000</v>
      </c>
      <c r="Z144" s="8"/>
      <c r="AA144" s="8">
        <v>150000</v>
      </c>
      <c r="AB144" s="8"/>
      <c r="AC144" s="8"/>
      <c r="AD144" s="32">
        <f>V144+X144+Y144+AA144</f>
        <v>552803.62</v>
      </c>
      <c r="AE144" s="32"/>
      <c r="AF144" s="32"/>
      <c r="AG144" s="8"/>
      <c r="AH144" s="8"/>
      <c r="AI144" s="8"/>
    </row>
    <row r="145" spans="1:35" ht="22.5">
      <c r="A145" s="13" t="s">
        <v>80</v>
      </c>
      <c r="B145" s="15" t="s">
        <v>12</v>
      </c>
      <c r="C145" s="15">
        <v>1</v>
      </c>
      <c r="D145" s="15">
        <v>902</v>
      </c>
      <c r="E145" s="15">
        <v>1280</v>
      </c>
      <c r="F145" s="16">
        <v>600</v>
      </c>
      <c r="G145" s="8">
        <f>G146</f>
        <v>1578680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32">
        <f>R146</f>
        <v>500000</v>
      </c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32">
        <f>AD146</f>
        <v>544500</v>
      </c>
      <c r="AE145" s="32"/>
      <c r="AF145" s="32"/>
      <c r="AG145" s="8"/>
      <c r="AH145" s="8"/>
      <c r="AI145" s="8"/>
    </row>
    <row r="146" spans="1:35" ht="11.25">
      <c r="A146" s="13" t="s">
        <v>57</v>
      </c>
      <c r="B146" s="15" t="s">
        <v>12</v>
      </c>
      <c r="C146" s="15">
        <v>1</v>
      </c>
      <c r="D146" s="15">
        <v>902</v>
      </c>
      <c r="E146" s="15">
        <v>1280</v>
      </c>
      <c r="F146" s="16">
        <v>610</v>
      </c>
      <c r="G146" s="8">
        <f>G147</f>
        <v>1578680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32">
        <f>R147</f>
        <v>500000</v>
      </c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32">
        <f>AD147</f>
        <v>544500</v>
      </c>
      <c r="AE146" s="32"/>
      <c r="AF146" s="32"/>
      <c r="AG146" s="8"/>
      <c r="AH146" s="8"/>
      <c r="AI146" s="8"/>
    </row>
    <row r="147" spans="1:35" ht="11.25">
      <c r="A147" s="13" t="s">
        <v>107</v>
      </c>
      <c r="B147" s="15" t="s">
        <v>12</v>
      </c>
      <c r="C147" s="15">
        <v>1</v>
      </c>
      <c r="D147" s="15">
        <v>902</v>
      </c>
      <c r="E147" s="15">
        <v>1280</v>
      </c>
      <c r="F147" s="16">
        <v>612</v>
      </c>
      <c r="G147" s="8">
        <v>1578680</v>
      </c>
      <c r="H147" s="2"/>
      <c r="I147" s="2">
        <v>49370</v>
      </c>
      <c r="J147" s="2"/>
      <c r="K147" s="2">
        <v>122320</v>
      </c>
      <c r="L147" s="2"/>
      <c r="M147" s="2">
        <v>145579</v>
      </c>
      <c r="N147" s="2"/>
      <c r="O147" s="2"/>
      <c r="P147" s="2">
        <v>-393000</v>
      </c>
      <c r="Q147" s="2"/>
      <c r="R147" s="32">
        <v>500000</v>
      </c>
      <c r="S147" s="8"/>
      <c r="T147" s="8"/>
      <c r="U147" s="8"/>
      <c r="V147" s="8">
        <v>28000</v>
      </c>
      <c r="W147" s="8"/>
      <c r="X147" s="8"/>
      <c r="Y147" s="8">
        <v>16500</v>
      </c>
      <c r="Z147" s="8"/>
      <c r="AA147" s="8"/>
      <c r="AB147" s="8"/>
      <c r="AC147" s="8"/>
      <c r="AD147" s="32">
        <f>R147+S147+V147+Y147</f>
        <v>544500</v>
      </c>
      <c r="AE147" s="32"/>
      <c r="AF147" s="32"/>
      <c r="AG147" s="8"/>
      <c r="AH147" s="8"/>
      <c r="AI147" s="8"/>
    </row>
    <row r="148" spans="1:35" ht="22.5">
      <c r="A148" s="4" t="s">
        <v>172</v>
      </c>
      <c r="B148" s="15" t="s">
        <v>12</v>
      </c>
      <c r="C148" s="15">
        <v>1</v>
      </c>
      <c r="D148" s="15">
        <v>902</v>
      </c>
      <c r="E148" s="15">
        <v>1285</v>
      </c>
      <c r="F148" s="25" t="s">
        <v>0</v>
      </c>
      <c r="G148" s="8">
        <f>G149</f>
        <v>3519513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32">
        <f>R149</f>
        <v>4539691.92</v>
      </c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32">
        <f>AD149</f>
        <v>4539691.92</v>
      </c>
      <c r="AE148" s="32"/>
      <c r="AF148" s="32"/>
      <c r="AG148" s="32">
        <f aca="true" t="shared" si="9" ref="AG148:AI150">AG149</f>
        <v>4743978.12</v>
      </c>
      <c r="AH148" s="32"/>
      <c r="AI148" s="32">
        <f t="shared" si="9"/>
        <v>4947969.24</v>
      </c>
    </row>
    <row r="149" spans="1:35" ht="11.25">
      <c r="A149" s="3" t="s">
        <v>34</v>
      </c>
      <c r="B149" s="15" t="s">
        <v>12</v>
      </c>
      <c r="C149" s="15">
        <v>1</v>
      </c>
      <c r="D149" s="15">
        <v>902</v>
      </c>
      <c r="E149" s="15">
        <v>1285</v>
      </c>
      <c r="F149" s="16" t="s">
        <v>35</v>
      </c>
      <c r="G149" s="8">
        <f>G151</f>
        <v>3519513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32">
        <f>R150</f>
        <v>4539691.92</v>
      </c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32">
        <f>AD150</f>
        <v>4539691.92</v>
      </c>
      <c r="AE149" s="32"/>
      <c r="AF149" s="32"/>
      <c r="AG149" s="32">
        <f t="shared" si="9"/>
        <v>4743978.12</v>
      </c>
      <c r="AH149" s="32"/>
      <c r="AI149" s="32">
        <f t="shared" si="9"/>
        <v>4947969.24</v>
      </c>
    </row>
    <row r="150" spans="1:35" ht="11.25">
      <c r="A150" s="3" t="s">
        <v>101</v>
      </c>
      <c r="B150" s="15" t="s">
        <v>12</v>
      </c>
      <c r="C150" s="15">
        <v>1</v>
      </c>
      <c r="D150" s="15">
        <v>902</v>
      </c>
      <c r="E150" s="15">
        <v>1285</v>
      </c>
      <c r="F150" s="16">
        <v>320</v>
      </c>
      <c r="G150" s="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32">
        <f>R151</f>
        <v>4539691.92</v>
      </c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32">
        <f>AD151</f>
        <v>4539691.92</v>
      </c>
      <c r="AE150" s="32"/>
      <c r="AF150" s="32"/>
      <c r="AG150" s="32">
        <f t="shared" si="9"/>
        <v>4743978.12</v>
      </c>
      <c r="AH150" s="32"/>
      <c r="AI150" s="32">
        <f t="shared" si="9"/>
        <v>4947969.24</v>
      </c>
    </row>
    <row r="151" spans="1:35" ht="22.5">
      <c r="A151" s="3" t="s">
        <v>37</v>
      </c>
      <c r="B151" s="15" t="s">
        <v>12</v>
      </c>
      <c r="C151" s="15">
        <v>1</v>
      </c>
      <c r="D151" s="15">
        <v>902</v>
      </c>
      <c r="E151" s="15">
        <v>1285</v>
      </c>
      <c r="F151" s="16" t="s">
        <v>38</v>
      </c>
      <c r="G151" s="8">
        <v>3519513</v>
      </c>
      <c r="H151" s="2"/>
      <c r="I151" s="2"/>
      <c r="J151" s="2"/>
      <c r="K151" s="2"/>
      <c r="L151" s="2"/>
      <c r="M151" s="2"/>
      <c r="N151" s="2">
        <v>387657.17</v>
      </c>
      <c r="O151" s="2"/>
      <c r="P151" s="2"/>
      <c r="Q151" s="2"/>
      <c r="R151" s="32">
        <v>4539691.92</v>
      </c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32">
        <f>R151+S151</f>
        <v>4539691.92</v>
      </c>
      <c r="AE151" s="32"/>
      <c r="AF151" s="32"/>
      <c r="AG151" s="56">
        <v>4743978.12</v>
      </c>
      <c r="AH151" s="8"/>
      <c r="AI151" s="56">
        <v>4947969.24</v>
      </c>
    </row>
    <row r="152" spans="1:35" ht="11.25">
      <c r="A152" s="13" t="s">
        <v>48</v>
      </c>
      <c r="B152" s="15" t="s">
        <v>12</v>
      </c>
      <c r="C152" s="15">
        <v>1</v>
      </c>
      <c r="D152" s="15">
        <v>902</v>
      </c>
      <c r="E152" s="15">
        <v>1288</v>
      </c>
      <c r="F152" s="16"/>
      <c r="G152" s="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32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32">
        <f>AD153+AD156</f>
        <v>524577.25</v>
      </c>
      <c r="AE152" s="32"/>
      <c r="AF152" s="32"/>
      <c r="AG152" s="56"/>
      <c r="AH152" s="8"/>
      <c r="AI152" s="56"/>
    </row>
    <row r="153" spans="1:35" ht="22.5">
      <c r="A153" s="13" t="s">
        <v>113</v>
      </c>
      <c r="B153" s="15" t="s">
        <v>12</v>
      </c>
      <c r="C153" s="15">
        <v>1</v>
      </c>
      <c r="D153" s="15">
        <v>902</v>
      </c>
      <c r="E153" s="15">
        <v>1288</v>
      </c>
      <c r="F153" s="16">
        <v>400</v>
      </c>
      <c r="G153" s="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32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32">
        <f>AD154</f>
        <v>499000</v>
      </c>
      <c r="AE153" s="32"/>
      <c r="AF153" s="32"/>
      <c r="AG153" s="56"/>
      <c r="AH153" s="8"/>
      <c r="AI153" s="56"/>
    </row>
    <row r="154" spans="1:35" ht="11.25">
      <c r="A154" s="13" t="s">
        <v>52</v>
      </c>
      <c r="B154" s="15" t="s">
        <v>12</v>
      </c>
      <c r="C154" s="15">
        <v>1</v>
      </c>
      <c r="D154" s="15">
        <v>902</v>
      </c>
      <c r="E154" s="15">
        <v>1288</v>
      </c>
      <c r="F154" s="16">
        <v>410</v>
      </c>
      <c r="G154" s="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32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32">
        <f>AD155</f>
        <v>499000</v>
      </c>
      <c r="AE154" s="32"/>
      <c r="AF154" s="32"/>
      <c r="AG154" s="56"/>
      <c r="AH154" s="8"/>
      <c r="AI154" s="56"/>
    </row>
    <row r="155" spans="1:35" ht="22.5">
      <c r="A155" s="13" t="s">
        <v>114</v>
      </c>
      <c r="B155" s="15" t="s">
        <v>12</v>
      </c>
      <c r="C155" s="15">
        <v>1</v>
      </c>
      <c r="D155" s="15">
        <v>902</v>
      </c>
      <c r="E155" s="15">
        <v>1288</v>
      </c>
      <c r="F155" s="16">
        <v>414</v>
      </c>
      <c r="G155" s="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32"/>
      <c r="S155" s="8"/>
      <c r="T155" s="8"/>
      <c r="U155" s="8"/>
      <c r="V155" s="8"/>
      <c r="W155" s="8"/>
      <c r="X155" s="8"/>
      <c r="Y155" s="8">
        <v>524577.25</v>
      </c>
      <c r="Z155" s="8"/>
      <c r="AA155" s="8"/>
      <c r="AB155" s="8"/>
      <c r="AC155" s="8"/>
      <c r="AD155" s="32">
        <v>499000</v>
      </c>
      <c r="AE155" s="32"/>
      <c r="AF155" s="32"/>
      <c r="AG155" s="56"/>
      <c r="AH155" s="8"/>
      <c r="AI155" s="56"/>
    </row>
    <row r="156" spans="1:35" ht="11.25">
      <c r="A156" s="3" t="s">
        <v>17</v>
      </c>
      <c r="B156" s="15" t="s">
        <v>12</v>
      </c>
      <c r="C156" s="15">
        <v>1</v>
      </c>
      <c r="D156" s="15">
        <v>902</v>
      </c>
      <c r="E156" s="15">
        <v>1288</v>
      </c>
      <c r="F156" s="16">
        <v>200</v>
      </c>
      <c r="G156" s="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32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32">
        <v>25577.25</v>
      </c>
      <c r="AE156" s="32"/>
      <c r="AF156" s="32"/>
      <c r="AG156" s="56"/>
      <c r="AH156" s="8"/>
      <c r="AI156" s="56"/>
    </row>
    <row r="157" spans="1:35" ht="11.25">
      <c r="A157" s="13" t="s">
        <v>185</v>
      </c>
      <c r="B157" s="15" t="s">
        <v>12</v>
      </c>
      <c r="C157" s="15">
        <v>1</v>
      </c>
      <c r="D157" s="15">
        <v>902</v>
      </c>
      <c r="E157" s="15">
        <v>1288</v>
      </c>
      <c r="F157" s="16">
        <v>244</v>
      </c>
      <c r="G157" s="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32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32">
        <v>25577.25</v>
      </c>
      <c r="AE157" s="32"/>
      <c r="AF157" s="32"/>
      <c r="AG157" s="56"/>
      <c r="AH157" s="8"/>
      <c r="AI157" s="56"/>
    </row>
    <row r="158" spans="1:35" ht="22.5">
      <c r="A158" s="26" t="s">
        <v>145</v>
      </c>
      <c r="B158" s="15" t="s">
        <v>12</v>
      </c>
      <c r="C158" s="15">
        <v>1</v>
      </c>
      <c r="D158" s="15">
        <v>902</v>
      </c>
      <c r="E158" s="15">
        <v>1291</v>
      </c>
      <c r="F158" s="16"/>
      <c r="G158" s="8">
        <f>G159</f>
        <v>260000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32">
        <f>R159</f>
        <v>500000</v>
      </c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32">
        <f>AD159</f>
        <v>500000</v>
      </c>
      <c r="AE158" s="32"/>
      <c r="AF158" s="32"/>
      <c r="AG158" s="32">
        <f>AG159</f>
        <v>917900</v>
      </c>
      <c r="AH158" s="32"/>
      <c r="AI158" s="32">
        <f>AI159</f>
        <v>917900</v>
      </c>
    </row>
    <row r="159" spans="1:35" ht="11.25">
      <c r="A159" s="3" t="s">
        <v>17</v>
      </c>
      <c r="B159" s="15" t="s">
        <v>12</v>
      </c>
      <c r="C159" s="15">
        <v>1</v>
      </c>
      <c r="D159" s="15">
        <v>902</v>
      </c>
      <c r="E159" s="15">
        <v>1291</v>
      </c>
      <c r="F159" s="16" t="s">
        <v>18</v>
      </c>
      <c r="G159" s="8">
        <f>G160</f>
        <v>260000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32">
        <f>R160</f>
        <v>500000</v>
      </c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32">
        <f>AD160+AD178</f>
        <v>500000</v>
      </c>
      <c r="AE159" s="32"/>
      <c r="AF159" s="32"/>
      <c r="AG159" s="32">
        <f>AG160+AG178</f>
        <v>917900</v>
      </c>
      <c r="AH159" s="32"/>
      <c r="AI159" s="32">
        <f>AI160+AI178</f>
        <v>917900</v>
      </c>
    </row>
    <row r="160" spans="1:35" ht="22.5" hidden="1">
      <c r="A160" s="3" t="s">
        <v>19</v>
      </c>
      <c r="B160" s="15" t="s">
        <v>12</v>
      </c>
      <c r="C160" s="15">
        <v>1</v>
      </c>
      <c r="D160" s="15">
        <v>902</v>
      </c>
      <c r="E160" s="15">
        <v>1291</v>
      </c>
      <c r="F160" s="16" t="s">
        <v>20</v>
      </c>
      <c r="G160" s="8">
        <v>260000</v>
      </c>
      <c r="H160" s="2"/>
      <c r="I160" s="2">
        <v>27000</v>
      </c>
      <c r="J160" s="2"/>
      <c r="K160" s="2">
        <v>1000</v>
      </c>
      <c r="L160" s="2"/>
      <c r="M160" s="2"/>
      <c r="N160" s="2"/>
      <c r="O160" s="2"/>
      <c r="P160" s="2"/>
      <c r="Q160" s="2"/>
      <c r="R160" s="32">
        <v>500000</v>
      </c>
      <c r="S160" s="8"/>
      <c r="T160" s="8"/>
      <c r="U160" s="8">
        <v>-500000</v>
      </c>
      <c r="V160" s="8"/>
      <c r="W160" s="8"/>
      <c r="X160" s="8"/>
      <c r="Y160" s="8"/>
      <c r="Z160" s="8"/>
      <c r="AA160" s="8"/>
      <c r="AB160" s="8"/>
      <c r="AC160" s="8"/>
      <c r="AD160" s="32">
        <f>R160+S160+U160</f>
        <v>0</v>
      </c>
      <c r="AE160" s="32"/>
      <c r="AF160" s="32"/>
      <c r="AG160" s="8"/>
      <c r="AH160" s="8"/>
      <c r="AI160" s="8"/>
    </row>
    <row r="161" spans="1:35" ht="33.75" hidden="1">
      <c r="A161" s="4" t="s">
        <v>104</v>
      </c>
      <c r="B161" s="15" t="s">
        <v>12</v>
      </c>
      <c r="C161" s="15">
        <v>1</v>
      </c>
      <c r="D161" s="15">
        <v>902</v>
      </c>
      <c r="E161" s="15">
        <v>1121</v>
      </c>
      <c r="F161" s="16"/>
      <c r="G161" s="8">
        <f>G162</f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32">
        <f>R162</f>
        <v>0</v>
      </c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32">
        <f>AD162</f>
        <v>0</v>
      </c>
      <c r="AE161" s="32"/>
      <c r="AF161" s="32"/>
      <c r="AG161" s="8"/>
      <c r="AH161" s="8"/>
      <c r="AI161" s="8"/>
    </row>
    <row r="162" spans="1:35" ht="11.25" hidden="1">
      <c r="A162" s="3" t="s">
        <v>17</v>
      </c>
      <c r="B162" s="15" t="s">
        <v>12</v>
      </c>
      <c r="C162" s="15">
        <v>1</v>
      </c>
      <c r="D162" s="15">
        <v>902</v>
      </c>
      <c r="E162" s="15">
        <v>1121</v>
      </c>
      <c r="F162" s="16">
        <v>200</v>
      </c>
      <c r="G162" s="8">
        <f>G163</f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2">
        <f>R163</f>
        <v>0</v>
      </c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32">
        <f>AD163</f>
        <v>0</v>
      </c>
      <c r="AE162" s="32"/>
      <c r="AF162" s="32"/>
      <c r="AG162" s="8"/>
      <c r="AH162" s="8"/>
      <c r="AI162" s="8"/>
    </row>
    <row r="163" spans="1:35" ht="22.5" hidden="1">
      <c r="A163" s="3" t="s">
        <v>19</v>
      </c>
      <c r="B163" s="15" t="s">
        <v>12</v>
      </c>
      <c r="C163" s="15">
        <v>1</v>
      </c>
      <c r="D163" s="15">
        <v>902</v>
      </c>
      <c r="E163" s="15">
        <v>1121</v>
      </c>
      <c r="F163" s="16">
        <v>240</v>
      </c>
      <c r="G163" s="8"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32">
        <v>0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32">
        <v>0</v>
      </c>
      <c r="AE163" s="32"/>
      <c r="AF163" s="32"/>
      <c r="AG163" s="8"/>
      <c r="AH163" s="8"/>
      <c r="AI163" s="8"/>
    </row>
    <row r="164" spans="1:35" ht="11.25" hidden="1">
      <c r="A164" s="11" t="s">
        <v>110</v>
      </c>
      <c r="B164" s="15" t="s">
        <v>12</v>
      </c>
      <c r="C164" s="15">
        <v>1</v>
      </c>
      <c r="D164" s="15">
        <v>902</v>
      </c>
      <c r="E164" s="15">
        <v>1239</v>
      </c>
      <c r="F164" s="16"/>
      <c r="G164" s="8">
        <f>G165</f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32">
        <f>R165</f>
        <v>0</v>
      </c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32">
        <f>AD165</f>
        <v>0</v>
      </c>
      <c r="AE164" s="32"/>
      <c r="AF164" s="32"/>
      <c r="AG164" s="8"/>
      <c r="AH164" s="8"/>
      <c r="AI164" s="8"/>
    </row>
    <row r="165" spans="1:35" ht="11.25" hidden="1">
      <c r="A165" s="3" t="s">
        <v>17</v>
      </c>
      <c r="B165" s="15" t="s">
        <v>12</v>
      </c>
      <c r="C165" s="15">
        <v>1</v>
      </c>
      <c r="D165" s="15">
        <v>902</v>
      </c>
      <c r="E165" s="15">
        <v>1239</v>
      </c>
      <c r="F165" s="16">
        <v>200</v>
      </c>
      <c r="G165" s="8">
        <f>G166</f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32">
        <f>R166</f>
        <v>0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32">
        <f>AD166</f>
        <v>0</v>
      </c>
      <c r="AE165" s="32"/>
      <c r="AF165" s="32"/>
      <c r="AG165" s="8"/>
      <c r="AH165" s="8"/>
      <c r="AI165" s="8"/>
    </row>
    <row r="166" spans="1:35" ht="22.5" customHeight="1" hidden="1">
      <c r="A166" s="3" t="s">
        <v>19</v>
      </c>
      <c r="B166" s="15" t="s">
        <v>12</v>
      </c>
      <c r="C166" s="15">
        <v>1</v>
      </c>
      <c r="D166" s="15">
        <v>902</v>
      </c>
      <c r="E166" s="15">
        <v>1239</v>
      </c>
      <c r="F166" s="16">
        <v>240</v>
      </c>
      <c r="G166" s="8">
        <v>0</v>
      </c>
      <c r="H166" s="2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32">
        <f>G166+H166</f>
        <v>0</v>
      </c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32">
        <f>I166+J166</f>
        <v>0</v>
      </c>
      <c r="AE166" s="32"/>
      <c r="AF166" s="32"/>
      <c r="AG166" s="8"/>
      <c r="AH166" s="8"/>
      <c r="AI166" s="8"/>
    </row>
    <row r="167" spans="1:35" ht="22.5" hidden="1">
      <c r="A167" s="4" t="s">
        <v>106</v>
      </c>
      <c r="B167" s="15" t="s">
        <v>12</v>
      </c>
      <c r="C167" s="15">
        <v>1</v>
      </c>
      <c r="D167" s="15">
        <v>902</v>
      </c>
      <c r="E167" s="15">
        <v>1280</v>
      </c>
      <c r="F167" s="16"/>
      <c r="G167" s="8">
        <f>G168+G170</f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32">
        <f>R168+R170</f>
        <v>0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32">
        <f>AD168+AD170</f>
        <v>0</v>
      </c>
      <c r="AE167" s="32"/>
      <c r="AF167" s="32"/>
      <c r="AG167" s="8"/>
      <c r="AH167" s="8"/>
      <c r="AI167" s="8"/>
    </row>
    <row r="168" spans="1:35" ht="11.25" hidden="1">
      <c r="A168" s="13" t="s">
        <v>17</v>
      </c>
      <c r="B168" s="15" t="s">
        <v>12</v>
      </c>
      <c r="C168" s="15">
        <v>1</v>
      </c>
      <c r="D168" s="15">
        <v>902</v>
      </c>
      <c r="E168" s="15">
        <v>1280</v>
      </c>
      <c r="F168" s="16">
        <v>200</v>
      </c>
      <c r="G168" s="8">
        <f>G169</f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32">
        <f>R169</f>
        <v>0</v>
      </c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32">
        <f>AD169</f>
        <v>0</v>
      </c>
      <c r="AE168" s="32"/>
      <c r="AF168" s="32"/>
      <c r="AG168" s="8"/>
      <c r="AH168" s="8"/>
      <c r="AI168" s="8"/>
    </row>
    <row r="169" spans="1:35" ht="22.5" hidden="1">
      <c r="A169" s="13" t="s">
        <v>19</v>
      </c>
      <c r="B169" s="15" t="s">
        <v>12</v>
      </c>
      <c r="C169" s="15">
        <v>1</v>
      </c>
      <c r="D169" s="15">
        <v>902</v>
      </c>
      <c r="E169" s="15">
        <v>1280</v>
      </c>
      <c r="F169" s="16">
        <v>240</v>
      </c>
      <c r="G169" s="8"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32">
        <v>0</v>
      </c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32">
        <v>0</v>
      </c>
      <c r="AE169" s="32"/>
      <c r="AF169" s="32"/>
      <c r="AG169" s="8"/>
      <c r="AH169" s="8"/>
      <c r="AI169" s="8"/>
    </row>
    <row r="170" spans="1:35" ht="22.5" hidden="1">
      <c r="A170" s="13" t="s">
        <v>80</v>
      </c>
      <c r="B170" s="15" t="s">
        <v>12</v>
      </c>
      <c r="C170" s="15">
        <v>1</v>
      </c>
      <c r="D170" s="15">
        <v>902</v>
      </c>
      <c r="E170" s="15">
        <v>1280</v>
      </c>
      <c r="F170" s="16">
        <v>600</v>
      </c>
      <c r="G170" s="8">
        <f>G171</f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2">
        <f>R171</f>
        <v>0</v>
      </c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32">
        <f>AD171</f>
        <v>0</v>
      </c>
      <c r="AE170" s="32"/>
      <c r="AF170" s="32"/>
      <c r="AG170" s="8"/>
      <c r="AH170" s="8"/>
      <c r="AI170" s="8"/>
    </row>
    <row r="171" spans="1:35" ht="11.25" hidden="1">
      <c r="A171" s="13" t="s">
        <v>57</v>
      </c>
      <c r="B171" s="15" t="s">
        <v>12</v>
      </c>
      <c r="C171" s="15">
        <v>1</v>
      </c>
      <c r="D171" s="15">
        <v>902</v>
      </c>
      <c r="E171" s="15">
        <v>1280</v>
      </c>
      <c r="F171" s="16">
        <v>610</v>
      </c>
      <c r="G171" s="8">
        <f>G172</f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32">
        <f>R172</f>
        <v>0</v>
      </c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32">
        <f>AD172</f>
        <v>0</v>
      </c>
      <c r="AE171" s="32"/>
      <c r="AF171" s="32"/>
      <c r="AG171" s="8"/>
      <c r="AH171" s="8"/>
      <c r="AI171" s="8"/>
    </row>
    <row r="172" spans="1:35" ht="11.25" hidden="1">
      <c r="A172" s="13" t="s">
        <v>107</v>
      </c>
      <c r="B172" s="15" t="s">
        <v>12</v>
      </c>
      <c r="C172" s="15">
        <v>1</v>
      </c>
      <c r="D172" s="15">
        <v>902</v>
      </c>
      <c r="E172" s="15">
        <v>1280</v>
      </c>
      <c r="F172" s="16">
        <v>612</v>
      </c>
      <c r="G172" s="8">
        <v>0</v>
      </c>
      <c r="H172" s="2"/>
      <c r="I172" s="2">
        <v>0</v>
      </c>
      <c r="J172" s="2"/>
      <c r="K172" s="2">
        <v>0</v>
      </c>
      <c r="L172" s="2"/>
      <c r="M172" s="2"/>
      <c r="N172" s="2"/>
      <c r="O172" s="2"/>
      <c r="P172" s="2"/>
      <c r="Q172" s="2"/>
      <c r="R172" s="32">
        <f>G172+H172+I172+K172</f>
        <v>0</v>
      </c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32">
        <f>I172+J172+K172+M172</f>
        <v>0</v>
      </c>
      <c r="AE172" s="32"/>
      <c r="AF172" s="32"/>
      <c r="AG172" s="8"/>
      <c r="AH172" s="8"/>
      <c r="AI172" s="8"/>
    </row>
    <row r="173" spans="1:35" ht="22.5" hidden="1">
      <c r="A173" s="26" t="s">
        <v>73</v>
      </c>
      <c r="B173" s="15" t="s">
        <v>12</v>
      </c>
      <c r="C173" s="15">
        <v>1</v>
      </c>
      <c r="D173" s="15">
        <v>902</v>
      </c>
      <c r="E173" s="15">
        <v>1291</v>
      </c>
      <c r="F173" s="16"/>
      <c r="G173" s="8">
        <f>G174</f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32">
        <f>R174+R176</f>
        <v>0</v>
      </c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32">
        <f>AD174+AD176</f>
        <v>0</v>
      </c>
      <c r="AE173" s="32"/>
      <c r="AF173" s="32"/>
      <c r="AG173" s="8"/>
      <c r="AH173" s="8"/>
      <c r="AI173" s="8"/>
    </row>
    <row r="174" spans="1:35" ht="11.25" hidden="1">
      <c r="A174" s="3" t="s">
        <v>17</v>
      </c>
      <c r="B174" s="15" t="s">
        <v>12</v>
      </c>
      <c r="C174" s="15">
        <v>1</v>
      </c>
      <c r="D174" s="15">
        <v>902</v>
      </c>
      <c r="E174" s="15">
        <v>1291</v>
      </c>
      <c r="F174" s="16" t="s">
        <v>18</v>
      </c>
      <c r="G174" s="8">
        <f>G175</f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32">
        <f>R175</f>
        <v>0</v>
      </c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32">
        <f>AD175</f>
        <v>0</v>
      </c>
      <c r="AE174" s="32"/>
      <c r="AF174" s="32"/>
      <c r="AG174" s="8"/>
      <c r="AH174" s="8"/>
      <c r="AI174" s="8"/>
    </row>
    <row r="175" spans="1:35" ht="22.5" hidden="1">
      <c r="A175" s="3" t="s">
        <v>19</v>
      </c>
      <c r="B175" s="15" t="s">
        <v>12</v>
      </c>
      <c r="C175" s="15">
        <v>1</v>
      </c>
      <c r="D175" s="15">
        <v>902</v>
      </c>
      <c r="E175" s="15">
        <v>1291</v>
      </c>
      <c r="F175" s="16" t="s">
        <v>20</v>
      </c>
      <c r="G175" s="8">
        <v>0</v>
      </c>
      <c r="H175" s="2"/>
      <c r="I175" s="2">
        <v>0</v>
      </c>
      <c r="J175" s="2"/>
      <c r="K175" s="2"/>
      <c r="L175" s="2"/>
      <c r="M175" s="2"/>
      <c r="N175" s="2"/>
      <c r="O175" s="2"/>
      <c r="P175" s="2"/>
      <c r="Q175" s="2"/>
      <c r="R175" s="32">
        <f>G175+H175+I175</f>
        <v>0</v>
      </c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32">
        <f>I175+J175+K175</f>
        <v>0</v>
      </c>
      <c r="AE175" s="32"/>
      <c r="AF175" s="32"/>
      <c r="AG175" s="8"/>
      <c r="AH175" s="8"/>
      <c r="AI175" s="8"/>
    </row>
    <row r="176" spans="1:35" ht="22.5" hidden="1">
      <c r="A176" s="13" t="s">
        <v>113</v>
      </c>
      <c r="B176" s="15" t="s">
        <v>12</v>
      </c>
      <c r="C176" s="15">
        <v>1</v>
      </c>
      <c r="D176" s="15">
        <v>902</v>
      </c>
      <c r="E176" s="15">
        <v>1291</v>
      </c>
      <c r="F176" s="16">
        <v>400</v>
      </c>
      <c r="G176" s="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32">
        <f>R177</f>
        <v>0</v>
      </c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32">
        <f>AD177</f>
        <v>0</v>
      </c>
      <c r="AE176" s="32"/>
      <c r="AF176" s="32"/>
      <c r="AG176" s="8"/>
      <c r="AH176" s="8"/>
      <c r="AI176" s="8"/>
    </row>
    <row r="177" spans="1:35" ht="22.5" hidden="1">
      <c r="A177" s="13" t="s">
        <v>114</v>
      </c>
      <c r="B177" s="15" t="s">
        <v>12</v>
      </c>
      <c r="C177" s="15">
        <v>1</v>
      </c>
      <c r="D177" s="15">
        <v>902</v>
      </c>
      <c r="E177" s="15">
        <v>1291</v>
      </c>
      <c r="F177" s="16">
        <v>414</v>
      </c>
      <c r="G177" s="8"/>
      <c r="H177" s="2"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32">
        <f>G177+H177</f>
        <v>0</v>
      </c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32">
        <f>I177+J177</f>
        <v>0</v>
      </c>
      <c r="AE177" s="32"/>
      <c r="AF177" s="32"/>
      <c r="AG177" s="8"/>
      <c r="AH177" s="8"/>
      <c r="AI177" s="8"/>
    </row>
    <row r="178" spans="1:35" ht="11.25">
      <c r="A178" s="13" t="s">
        <v>185</v>
      </c>
      <c r="B178" s="15" t="s">
        <v>12</v>
      </c>
      <c r="C178" s="15">
        <v>1</v>
      </c>
      <c r="D178" s="15">
        <v>902</v>
      </c>
      <c r="E178" s="15">
        <v>1291</v>
      </c>
      <c r="F178" s="16">
        <v>244</v>
      </c>
      <c r="G178" s="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32"/>
      <c r="S178" s="8"/>
      <c r="T178" s="8"/>
      <c r="U178" s="8">
        <v>500000</v>
      </c>
      <c r="V178" s="8"/>
      <c r="W178" s="8"/>
      <c r="X178" s="8"/>
      <c r="Y178" s="8"/>
      <c r="Z178" s="8"/>
      <c r="AA178" s="8"/>
      <c r="AB178" s="8"/>
      <c r="AC178" s="8"/>
      <c r="AD178" s="32">
        <f>U178</f>
        <v>500000</v>
      </c>
      <c r="AE178" s="32"/>
      <c r="AF178" s="32"/>
      <c r="AG178" s="56">
        <v>917900</v>
      </c>
      <c r="AH178" s="8"/>
      <c r="AI178" s="56">
        <v>917900</v>
      </c>
    </row>
    <row r="179" spans="1:35" ht="33.75">
      <c r="A179" s="4" t="s">
        <v>173</v>
      </c>
      <c r="B179" s="15" t="s">
        <v>12</v>
      </c>
      <c r="C179" s="15">
        <v>1</v>
      </c>
      <c r="D179" s="15">
        <v>902</v>
      </c>
      <c r="E179" s="15">
        <v>1421</v>
      </c>
      <c r="F179" s="25" t="s">
        <v>0</v>
      </c>
      <c r="G179" s="8">
        <f>G180</f>
        <v>9540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32">
        <f>R180</f>
        <v>9540</v>
      </c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32">
        <f>AD180</f>
        <v>9540</v>
      </c>
      <c r="AE179" s="32"/>
      <c r="AF179" s="32"/>
      <c r="AG179" s="32">
        <f aca="true" t="shared" si="10" ref="AG179:AI181">AG180</f>
        <v>9540</v>
      </c>
      <c r="AH179" s="32"/>
      <c r="AI179" s="32">
        <f t="shared" si="10"/>
        <v>9540</v>
      </c>
    </row>
    <row r="180" spans="1:35" ht="22.5">
      <c r="A180" s="3" t="s">
        <v>80</v>
      </c>
      <c r="B180" s="15" t="s">
        <v>12</v>
      </c>
      <c r="C180" s="15">
        <v>1</v>
      </c>
      <c r="D180" s="15">
        <v>902</v>
      </c>
      <c r="E180" s="15">
        <v>1421</v>
      </c>
      <c r="F180" s="16" t="s">
        <v>27</v>
      </c>
      <c r="G180" s="8">
        <f>G181</f>
        <v>9540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32">
        <f>R181</f>
        <v>9540</v>
      </c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32">
        <f>AD181</f>
        <v>9540</v>
      </c>
      <c r="AE180" s="32"/>
      <c r="AF180" s="32"/>
      <c r="AG180" s="32">
        <f t="shared" si="10"/>
        <v>9540</v>
      </c>
      <c r="AH180" s="32"/>
      <c r="AI180" s="32">
        <f t="shared" si="10"/>
        <v>9540</v>
      </c>
    </row>
    <row r="181" spans="1:35" ht="11.25">
      <c r="A181" s="3" t="s">
        <v>57</v>
      </c>
      <c r="B181" s="15" t="s">
        <v>12</v>
      </c>
      <c r="C181" s="15">
        <v>1</v>
      </c>
      <c r="D181" s="15">
        <v>902</v>
      </c>
      <c r="E181" s="15">
        <v>1421</v>
      </c>
      <c r="F181" s="16">
        <v>610</v>
      </c>
      <c r="G181" s="8">
        <v>9540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32">
        <f>R182</f>
        <v>9540</v>
      </c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32">
        <f>AD182</f>
        <v>9540</v>
      </c>
      <c r="AE181" s="32"/>
      <c r="AF181" s="32"/>
      <c r="AG181" s="32">
        <f t="shared" si="10"/>
        <v>9540</v>
      </c>
      <c r="AH181" s="32"/>
      <c r="AI181" s="32">
        <f t="shared" si="10"/>
        <v>9540</v>
      </c>
    </row>
    <row r="182" spans="1:35" ht="33.75">
      <c r="A182" s="3" t="s">
        <v>28</v>
      </c>
      <c r="B182" s="15" t="s">
        <v>12</v>
      </c>
      <c r="C182" s="15">
        <v>1</v>
      </c>
      <c r="D182" s="15">
        <v>902</v>
      </c>
      <c r="E182" s="15">
        <v>1421</v>
      </c>
      <c r="F182" s="16" t="s">
        <v>29</v>
      </c>
      <c r="G182" s="8">
        <v>9540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32">
        <v>9540</v>
      </c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32">
        <f>R182+S182</f>
        <v>9540</v>
      </c>
      <c r="AE182" s="32"/>
      <c r="AF182" s="32"/>
      <c r="AG182" s="56">
        <v>9540</v>
      </c>
      <c r="AH182" s="8"/>
      <c r="AI182" s="56">
        <v>9540</v>
      </c>
    </row>
    <row r="183" spans="1:35" ht="24">
      <c r="A183" s="52" t="s">
        <v>218</v>
      </c>
      <c r="B183" s="15" t="s">
        <v>12</v>
      </c>
      <c r="C183" s="15">
        <v>1</v>
      </c>
      <c r="D183" s="15">
        <v>902</v>
      </c>
      <c r="E183" s="15">
        <v>1424</v>
      </c>
      <c r="F183" s="16"/>
      <c r="G183" s="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2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32">
        <f>AD184</f>
        <v>57140</v>
      </c>
      <c r="AE183" s="32"/>
      <c r="AF183" s="32"/>
      <c r="AG183" s="56"/>
      <c r="AH183" s="8"/>
      <c r="AI183" s="56"/>
    </row>
    <row r="184" spans="1:35" ht="24">
      <c r="A184" s="52" t="s">
        <v>80</v>
      </c>
      <c r="B184" s="15" t="s">
        <v>12</v>
      </c>
      <c r="C184" s="15">
        <v>1</v>
      </c>
      <c r="D184" s="15">
        <v>902</v>
      </c>
      <c r="E184" s="15">
        <v>1424</v>
      </c>
      <c r="F184" s="16">
        <v>600</v>
      </c>
      <c r="G184" s="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32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32">
        <f>AD185</f>
        <v>57140</v>
      </c>
      <c r="AE184" s="32"/>
      <c r="AF184" s="32"/>
      <c r="AG184" s="56"/>
      <c r="AH184" s="8"/>
      <c r="AI184" s="56"/>
    </row>
    <row r="185" spans="1:35" ht="12">
      <c r="A185" s="52" t="s">
        <v>57</v>
      </c>
      <c r="B185" s="15" t="s">
        <v>12</v>
      </c>
      <c r="C185" s="15">
        <v>1</v>
      </c>
      <c r="D185" s="15">
        <v>902</v>
      </c>
      <c r="E185" s="15">
        <v>1424</v>
      </c>
      <c r="F185" s="16">
        <v>610</v>
      </c>
      <c r="G185" s="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32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32">
        <f>AD186</f>
        <v>57140</v>
      </c>
      <c r="AE185" s="32"/>
      <c r="AF185" s="32"/>
      <c r="AG185" s="56"/>
      <c r="AH185" s="8"/>
      <c r="AI185" s="56"/>
    </row>
    <row r="186" spans="1:35" ht="12">
      <c r="A186" s="52" t="s">
        <v>107</v>
      </c>
      <c r="B186" s="15" t="s">
        <v>12</v>
      </c>
      <c r="C186" s="15">
        <v>1</v>
      </c>
      <c r="D186" s="15">
        <v>902</v>
      </c>
      <c r="E186" s="15">
        <v>1424</v>
      </c>
      <c r="F186" s="16">
        <v>612</v>
      </c>
      <c r="G186" s="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32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>
        <v>57140</v>
      </c>
      <c r="AD186" s="32">
        <f>AC186</f>
        <v>57140</v>
      </c>
      <c r="AE186" s="32"/>
      <c r="AF186" s="32"/>
      <c r="AG186" s="56"/>
      <c r="AH186" s="8"/>
      <c r="AI186" s="56"/>
    </row>
    <row r="187" spans="1:35" ht="22.5">
      <c r="A187" s="4" t="s">
        <v>44</v>
      </c>
      <c r="B187" s="15" t="s">
        <v>12</v>
      </c>
      <c r="C187" s="15">
        <v>1</v>
      </c>
      <c r="D187" s="15">
        <v>902</v>
      </c>
      <c r="E187" s="15">
        <v>1671</v>
      </c>
      <c r="F187" s="25" t="s">
        <v>0</v>
      </c>
      <c r="G187" s="8">
        <f>G188</f>
        <v>172236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32">
        <f>R188</f>
        <v>87000</v>
      </c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32">
        <f>AD188</f>
        <v>187000</v>
      </c>
      <c r="AE187" s="32"/>
      <c r="AF187" s="32"/>
      <c r="AG187" s="32">
        <f aca="true" t="shared" si="11" ref="AG187:AI189">AG188</f>
        <v>87000</v>
      </c>
      <c r="AH187" s="32"/>
      <c r="AI187" s="32">
        <f t="shared" si="11"/>
        <v>87000</v>
      </c>
    </row>
    <row r="188" spans="1:35" ht="11.25">
      <c r="A188" s="3" t="s">
        <v>34</v>
      </c>
      <c r="B188" s="15" t="s">
        <v>12</v>
      </c>
      <c r="C188" s="15">
        <v>1</v>
      </c>
      <c r="D188" s="15">
        <v>902</v>
      </c>
      <c r="E188" s="15">
        <v>1671</v>
      </c>
      <c r="F188" s="16">
        <v>300</v>
      </c>
      <c r="G188" s="8">
        <f>G189</f>
        <v>172236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32">
        <f>R189</f>
        <v>87000</v>
      </c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32">
        <f>AD189</f>
        <v>187000</v>
      </c>
      <c r="AE188" s="32"/>
      <c r="AF188" s="32"/>
      <c r="AG188" s="32">
        <f t="shared" si="11"/>
        <v>87000</v>
      </c>
      <c r="AH188" s="32"/>
      <c r="AI188" s="32">
        <f t="shared" si="11"/>
        <v>87000</v>
      </c>
    </row>
    <row r="189" spans="1:35" ht="11.25">
      <c r="A189" s="3" t="s">
        <v>101</v>
      </c>
      <c r="B189" s="15" t="s">
        <v>12</v>
      </c>
      <c r="C189" s="15">
        <v>1</v>
      </c>
      <c r="D189" s="15">
        <v>902</v>
      </c>
      <c r="E189" s="15">
        <v>1671</v>
      </c>
      <c r="F189" s="16">
        <v>320</v>
      </c>
      <c r="G189" s="8">
        <f>G190</f>
        <v>172236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32">
        <f>R190</f>
        <v>87000</v>
      </c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32">
        <f>AD190</f>
        <v>187000</v>
      </c>
      <c r="AE189" s="32"/>
      <c r="AF189" s="32"/>
      <c r="AG189" s="32">
        <f t="shared" si="11"/>
        <v>87000</v>
      </c>
      <c r="AH189" s="32"/>
      <c r="AI189" s="32">
        <f t="shared" si="11"/>
        <v>87000</v>
      </c>
    </row>
    <row r="190" spans="1:35" ht="11.25">
      <c r="A190" s="3" t="s">
        <v>36</v>
      </c>
      <c r="B190" s="15" t="s">
        <v>12</v>
      </c>
      <c r="C190" s="15">
        <v>1</v>
      </c>
      <c r="D190" s="15">
        <v>902</v>
      </c>
      <c r="E190" s="15">
        <v>1671</v>
      </c>
      <c r="F190" s="16">
        <v>323</v>
      </c>
      <c r="G190" s="8">
        <v>172236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32">
        <v>87000</v>
      </c>
      <c r="S190" s="8"/>
      <c r="T190" s="8"/>
      <c r="U190" s="8"/>
      <c r="V190" s="8"/>
      <c r="W190" s="8"/>
      <c r="X190" s="8"/>
      <c r="Y190" s="8"/>
      <c r="Z190" s="8"/>
      <c r="AA190" s="8"/>
      <c r="AB190" s="8">
        <v>100000</v>
      </c>
      <c r="AC190" s="8"/>
      <c r="AD190" s="32">
        <f>R190+S190+AB190</f>
        <v>187000</v>
      </c>
      <c r="AE190" s="32"/>
      <c r="AF190" s="32"/>
      <c r="AG190" s="56">
        <v>87000</v>
      </c>
      <c r="AH190" s="8"/>
      <c r="AI190" s="56">
        <v>87000</v>
      </c>
    </row>
    <row r="191" spans="1:35" ht="45">
      <c r="A191" s="26" t="s">
        <v>45</v>
      </c>
      <c r="B191" s="15" t="s">
        <v>12</v>
      </c>
      <c r="C191" s="15">
        <v>1</v>
      </c>
      <c r="D191" s="15">
        <v>902</v>
      </c>
      <c r="E191" s="15">
        <v>1672</v>
      </c>
      <c r="F191" s="25"/>
      <c r="G191" s="8">
        <f>G195+G198+G192</f>
        <v>22022748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32">
        <f>R195+R198+R192</f>
        <v>19745600</v>
      </c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32">
        <f>AD195+AD198+AD192</f>
        <v>19630450</v>
      </c>
      <c r="AE191" s="32"/>
      <c r="AF191" s="32"/>
      <c r="AG191" s="32">
        <f>AG195+AG198+AG192</f>
        <v>20187100</v>
      </c>
      <c r="AH191" s="32"/>
      <c r="AI191" s="32">
        <f>AI195+AI198+AI192</f>
        <v>20187100</v>
      </c>
    </row>
    <row r="192" spans="1:35" ht="33.75">
      <c r="A192" s="3" t="s">
        <v>13</v>
      </c>
      <c r="B192" s="15" t="s">
        <v>12</v>
      </c>
      <c r="C192" s="15">
        <v>1</v>
      </c>
      <c r="D192" s="15">
        <v>902</v>
      </c>
      <c r="E192" s="27">
        <v>1672</v>
      </c>
      <c r="F192" s="16">
        <v>100</v>
      </c>
      <c r="G192" s="8">
        <f>G193</f>
        <v>1645000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32">
        <f>R193</f>
        <v>1645000</v>
      </c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32">
        <f aca="true" t="shared" si="12" ref="AD192:AI193">AD193</f>
        <v>1529850</v>
      </c>
      <c r="AE192" s="32"/>
      <c r="AF192" s="32"/>
      <c r="AG192" s="32">
        <f t="shared" si="12"/>
        <v>1645000</v>
      </c>
      <c r="AH192" s="32"/>
      <c r="AI192" s="32">
        <f t="shared" si="12"/>
        <v>1645000</v>
      </c>
    </row>
    <row r="193" spans="1:35" ht="11.25">
      <c r="A193" s="3" t="s">
        <v>15</v>
      </c>
      <c r="B193" s="15" t="s">
        <v>12</v>
      </c>
      <c r="C193" s="15">
        <v>1</v>
      </c>
      <c r="D193" s="15">
        <v>902</v>
      </c>
      <c r="E193" s="27">
        <v>1672</v>
      </c>
      <c r="F193" s="16">
        <v>120</v>
      </c>
      <c r="G193" s="8">
        <f>G194</f>
        <v>1645000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32">
        <f>R194</f>
        <v>1645000</v>
      </c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32">
        <f t="shared" si="12"/>
        <v>1529850</v>
      </c>
      <c r="AE193" s="32"/>
      <c r="AF193" s="32"/>
      <c r="AG193" s="32">
        <f t="shared" si="12"/>
        <v>1645000</v>
      </c>
      <c r="AH193" s="32"/>
      <c r="AI193" s="32">
        <f t="shared" si="12"/>
        <v>1645000</v>
      </c>
    </row>
    <row r="194" spans="1:35" ht="22.5">
      <c r="A194" s="3" t="s">
        <v>78</v>
      </c>
      <c r="B194" s="15" t="s">
        <v>12</v>
      </c>
      <c r="C194" s="15">
        <v>1</v>
      </c>
      <c r="D194" s="15">
        <v>902</v>
      </c>
      <c r="E194" s="27">
        <v>1672</v>
      </c>
      <c r="F194" s="16">
        <v>121</v>
      </c>
      <c r="G194" s="8">
        <v>1645000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32">
        <v>1645000</v>
      </c>
      <c r="S194" s="8"/>
      <c r="T194" s="8"/>
      <c r="U194" s="8"/>
      <c r="V194" s="8">
        <v>-115150</v>
      </c>
      <c r="W194" s="8"/>
      <c r="X194" s="8"/>
      <c r="Y194" s="8"/>
      <c r="Z194" s="8"/>
      <c r="AA194" s="8"/>
      <c r="AB194" s="8"/>
      <c r="AC194" s="8"/>
      <c r="AD194" s="32">
        <f>R194+S194+V194</f>
        <v>1529850</v>
      </c>
      <c r="AE194" s="32"/>
      <c r="AF194" s="32"/>
      <c r="AG194" s="56">
        <v>1645000</v>
      </c>
      <c r="AH194" s="8"/>
      <c r="AI194" s="56">
        <v>1645000</v>
      </c>
    </row>
    <row r="195" spans="1:35" ht="11.25">
      <c r="A195" s="3" t="s">
        <v>17</v>
      </c>
      <c r="B195" s="15" t="s">
        <v>12</v>
      </c>
      <c r="C195" s="15">
        <v>1</v>
      </c>
      <c r="D195" s="15">
        <v>902</v>
      </c>
      <c r="E195" s="15">
        <v>1672</v>
      </c>
      <c r="F195" s="16" t="s">
        <v>18</v>
      </c>
      <c r="G195" s="8">
        <f>G196</f>
        <v>2483611.8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32">
        <f>R196</f>
        <v>15648666</v>
      </c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32">
        <f>AD197</f>
        <v>2618742</v>
      </c>
      <c r="AE195" s="32"/>
      <c r="AF195" s="32"/>
      <c r="AG195" s="32">
        <f>AG197</f>
        <v>3060242</v>
      </c>
      <c r="AH195" s="32"/>
      <c r="AI195" s="32">
        <f>AI197</f>
        <v>3060242</v>
      </c>
    </row>
    <row r="196" spans="1:35" ht="22.5" hidden="1">
      <c r="A196" s="3" t="s">
        <v>19</v>
      </c>
      <c r="B196" s="15" t="s">
        <v>12</v>
      </c>
      <c r="C196" s="15">
        <v>1</v>
      </c>
      <c r="D196" s="15">
        <v>902</v>
      </c>
      <c r="E196" s="15">
        <v>1672</v>
      </c>
      <c r="F196" s="16" t="s">
        <v>20</v>
      </c>
      <c r="G196" s="8">
        <v>2483611.8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32">
        <v>15648666</v>
      </c>
      <c r="S196" s="8">
        <v>-13029924</v>
      </c>
      <c r="T196" s="8"/>
      <c r="U196" s="8">
        <v>-2618742</v>
      </c>
      <c r="V196" s="8"/>
      <c r="W196" s="8"/>
      <c r="X196" s="8"/>
      <c r="Y196" s="8"/>
      <c r="Z196" s="8"/>
      <c r="AA196" s="8"/>
      <c r="AB196" s="8"/>
      <c r="AC196" s="8"/>
      <c r="AD196" s="32">
        <f>R196+S196+U196</f>
        <v>0</v>
      </c>
      <c r="AE196" s="32"/>
      <c r="AF196" s="32"/>
      <c r="AG196" s="8"/>
      <c r="AH196" s="8"/>
      <c r="AI196" s="8"/>
    </row>
    <row r="197" spans="1:35" ht="11.25">
      <c r="A197" s="13" t="s">
        <v>185</v>
      </c>
      <c r="B197" s="15" t="s">
        <v>12</v>
      </c>
      <c r="C197" s="15">
        <v>1</v>
      </c>
      <c r="D197" s="15">
        <v>902</v>
      </c>
      <c r="E197" s="15">
        <v>1672</v>
      </c>
      <c r="F197" s="16">
        <v>244</v>
      </c>
      <c r="G197" s="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32"/>
      <c r="S197" s="8"/>
      <c r="T197" s="8"/>
      <c r="U197" s="8">
        <v>2618742</v>
      </c>
      <c r="V197" s="8"/>
      <c r="W197" s="8"/>
      <c r="X197" s="8"/>
      <c r="Y197" s="8"/>
      <c r="Z197" s="8"/>
      <c r="AA197" s="8"/>
      <c r="AB197" s="8"/>
      <c r="AC197" s="8"/>
      <c r="AD197" s="32">
        <f>U197</f>
        <v>2618742</v>
      </c>
      <c r="AE197" s="32"/>
      <c r="AF197" s="32"/>
      <c r="AG197" s="56">
        <v>3060242</v>
      </c>
      <c r="AH197" s="8"/>
      <c r="AI197" s="56">
        <v>3060242</v>
      </c>
    </row>
    <row r="198" spans="1:35" ht="11.25">
      <c r="A198" s="3" t="s">
        <v>34</v>
      </c>
      <c r="B198" s="15" t="s">
        <v>12</v>
      </c>
      <c r="C198" s="15">
        <v>1</v>
      </c>
      <c r="D198" s="15">
        <v>902</v>
      </c>
      <c r="E198" s="15">
        <v>1672</v>
      </c>
      <c r="F198" s="16">
        <v>300</v>
      </c>
      <c r="G198" s="8">
        <f>G199</f>
        <v>17894136.2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32">
        <f>R199</f>
        <v>2451934</v>
      </c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32">
        <f aca="true" t="shared" si="13" ref="AD198:AI199">AD199</f>
        <v>15481858</v>
      </c>
      <c r="AE198" s="32"/>
      <c r="AF198" s="32"/>
      <c r="AG198" s="32">
        <f t="shared" si="13"/>
        <v>15481858</v>
      </c>
      <c r="AH198" s="32"/>
      <c r="AI198" s="32">
        <f t="shared" si="13"/>
        <v>15481858</v>
      </c>
    </row>
    <row r="199" spans="1:35" ht="11.25">
      <c r="A199" s="3" t="s">
        <v>58</v>
      </c>
      <c r="B199" s="15" t="s">
        <v>12</v>
      </c>
      <c r="C199" s="15">
        <v>1</v>
      </c>
      <c r="D199" s="15">
        <v>902</v>
      </c>
      <c r="E199" s="15">
        <v>1672</v>
      </c>
      <c r="F199" s="16">
        <v>310</v>
      </c>
      <c r="G199" s="8">
        <f>G200</f>
        <v>17894136.2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32">
        <f>R200</f>
        <v>2451934</v>
      </c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32">
        <f t="shared" si="13"/>
        <v>15481858</v>
      </c>
      <c r="AE199" s="32"/>
      <c r="AF199" s="32"/>
      <c r="AG199" s="32">
        <f t="shared" si="13"/>
        <v>15481858</v>
      </c>
      <c r="AH199" s="32"/>
      <c r="AI199" s="32">
        <f t="shared" si="13"/>
        <v>15481858</v>
      </c>
    </row>
    <row r="200" spans="1:35" ht="22.5">
      <c r="A200" s="3" t="s">
        <v>39</v>
      </c>
      <c r="B200" s="15" t="s">
        <v>12</v>
      </c>
      <c r="C200" s="15">
        <v>1</v>
      </c>
      <c r="D200" s="15">
        <v>902</v>
      </c>
      <c r="E200" s="15">
        <v>1672</v>
      </c>
      <c r="F200" s="16">
        <v>313</v>
      </c>
      <c r="G200" s="8">
        <v>17894136.2</v>
      </c>
      <c r="H200" s="2"/>
      <c r="I200" s="2"/>
      <c r="J200" s="2"/>
      <c r="K200" s="2"/>
      <c r="L200" s="2"/>
      <c r="M200" s="2"/>
      <c r="N200" s="2"/>
      <c r="O200" s="2"/>
      <c r="P200" s="2">
        <v>-4000000</v>
      </c>
      <c r="Q200" s="2"/>
      <c r="R200" s="32">
        <v>2451934</v>
      </c>
      <c r="S200" s="8">
        <v>13029924</v>
      </c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32">
        <f>R200+S200</f>
        <v>15481858</v>
      </c>
      <c r="AE200" s="32"/>
      <c r="AF200" s="32"/>
      <c r="AG200" s="56">
        <v>15481858</v>
      </c>
      <c r="AH200" s="8"/>
      <c r="AI200" s="56">
        <v>15481858</v>
      </c>
    </row>
    <row r="201" spans="1:35" ht="22.5">
      <c r="A201" s="3" t="s">
        <v>111</v>
      </c>
      <c r="B201" s="15" t="s">
        <v>12</v>
      </c>
      <c r="C201" s="15">
        <v>1</v>
      </c>
      <c r="D201" s="15">
        <v>902</v>
      </c>
      <c r="E201" s="15">
        <v>1790</v>
      </c>
      <c r="F201" s="16"/>
      <c r="G201" s="8">
        <f>G202+G205</f>
        <v>329000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32">
        <f>R202+R205</f>
        <v>347000</v>
      </c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32">
        <f>AD202+AD205</f>
        <v>322710</v>
      </c>
      <c r="AE201" s="32"/>
      <c r="AF201" s="32"/>
      <c r="AG201" s="32">
        <f>AG202+AG205</f>
        <v>347000</v>
      </c>
      <c r="AH201" s="32"/>
      <c r="AI201" s="32">
        <f>AI202+AI205</f>
        <v>347000</v>
      </c>
    </row>
    <row r="202" spans="1:35" ht="33.75">
      <c r="A202" s="3" t="s">
        <v>13</v>
      </c>
      <c r="B202" s="15" t="s">
        <v>12</v>
      </c>
      <c r="C202" s="15">
        <v>1</v>
      </c>
      <c r="D202" s="15">
        <v>902</v>
      </c>
      <c r="E202" s="15">
        <v>1790</v>
      </c>
      <c r="F202" s="16">
        <v>100</v>
      </c>
      <c r="G202" s="8">
        <f>G203</f>
        <v>205725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32">
        <f>R203</f>
        <v>203278</v>
      </c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32">
        <f aca="true" t="shared" si="14" ref="AD202:AI203">AD203</f>
        <v>203278</v>
      </c>
      <c r="AE202" s="32"/>
      <c r="AF202" s="32"/>
      <c r="AG202" s="32">
        <f t="shared" si="14"/>
        <v>203278</v>
      </c>
      <c r="AH202" s="32"/>
      <c r="AI202" s="32">
        <f t="shared" si="14"/>
        <v>203278</v>
      </c>
    </row>
    <row r="203" spans="1:35" ht="11.25">
      <c r="A203" s="3" t="s">
        <v>15</v>
      </c>
      <c r="B203" s="15" t="s">
        <v>12</v>
      </c>
      <c r="C203" s="15">
        <v>1</v>
      </c>
      <c r="D203" s="15">
        <v>902</v>
      </c>
      <c r="E203" s="15">
        <v>1790</v>
      </c>
      <c r="F203" s="16">
        <v>120</v>
      </c>
      <c r="G203" s="8">
        <f>G204</f>
        <v>205725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32">
        <f>R204</f>
        <v>203278</v>
      </c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32">
        <f t="shared" si="14"/>
        <v>203278</v>
      </c>
      <c r="AE203" s="32"/>
      <c r="AF203" s="32"/>
      <c r="AG203" s="32">
        <f t="shared" si="14"/>
        <v>203278</v>
      </c>
      <c r="AH203" s="32"/>
      <c r="AI203" s="32">
        <f t="shared" si="14"/>
        <v>203278</v>
      </c>
    </row>
    <row r="204" spans="1:35" ht="22.5">
      <c r="A204" s="3" t="s">
        <v>78</v>
      </c>
      <c r="B204" s="15" t="s">
        <v>12</v>
      </c>
      <c r="C204" s="15">
        <v>1</v>
      </c>
      <c r="D204" s="15">
        <v>902</v>
      </c>
      <c r="E204" s="15">
        <v>1790</v>
      </c>
      <c r="F204" s="16">
        <v>121</v>
      </c>
      <c r="G204" s="8">
        <v>205725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32">
        <v>203278</v>
      </c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32">
        <f>R204+S204</f>
        <v>203278</v>
      </c>
      <c r="AE204" s="32"/>
      <c r="AF204" s="32"/>
      <c r="AG204" s="56">
        <v>203278</v>
      </c>
      <c r="AH204" s="8"/>
      <c r="AI204" s="56">
        <v>203278</v>
      </c>
    </row>
    <row r="205" spans="1:35" ht="11.25">
      <c r="A205" s="3" t="s">
        <v>17</v>
      </c>
      <c r="B205" s="15" t="s">
        <v>12</v>
      </c>
      <c r="C205" s="15">
        <v>1</v>
      </c>
      <c r="D205" s="15">
        <v>902</v>
      </c>
      <c r="E205" s="15">
        <v>1790</v>
      </c>
      <c r="F205" s="16">
        <v>200</v>
      </c>
      <c r="G205" s="8">
        <f>G206</f>
        <v>123275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32">
        <f>R206</f>
        <v>143722</v>
      </c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32">
        <f>AD206+AD207</f>
        <v>119432</v>
      </c>
      <c r="AE205" s="32"/>
      <c r="AF205" s="32"/>
      <c r="AG205" s="32">
        <f>AG206+AG207</f>
        <v>143722</v>
      </c>
      <c r="AH205" s="32"/>
      <c r="AI205" s="32">
        <f>AI206+AI207</f>
        <v>143722</v>
      </c>
    </row>
    <row r="206" spans="1:35" ht="22.5" hidden="1">
      <c r="A206" s="3" t="s">
        <v>19</v>
      </c>
      <c r="B206" s="15" t="s">
        <v>12</v>
      </c>
      <c r="C206" s="15">
        <v>1</v>
      </c>
      <c r="D206" s="15">
        <v>902</v>
      </c>
      <c r="E206" s="15">
        <v>1790</v>
      </c>
      <c r="F206" s="16">
        <v>240</v>
      </c>
      <c r="G206" s="8">
        <v>123275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2">
        <v>143722</v>
      </c>
      <c r="S206" s="8"/>
      <c r="T206" s="8"/>
      <c r="U206" s="8">
        <v>-143722</v>
      </c>
      <c r="V206" s="8"/>
      <c r="W206" s="8"/>
      <c r="X206" s="8"/>
      <c r="Y206" s="8"/>
      <c r="Z206" s="8"/>
      <c r="AA206" s="8"/>
      <c r="AB206" s="8"/>
      <c r="AC206" s="8"/>
      <c r="AD206" s="32">
        <f>R206+S206+U206</f>
        <v>0</v>
      </c>
      <c r="AE206" s="32"/>
      <c r="AF206" s="32"/>
      <c r="AG206" s="8"/>
      <c r="AH206" s="8"/>
      <c r="AI206" s="8"/>
    </row>
    <row r="207" spans="1:35" ht="11.25">
      <c r="A207" s="13" t="s">
        <v>185</v>
      </c>
      <c r="B207" s="15" t="s">
        <v>12</v>
      </c>
      <c r="C207" s="15">
        <v>1</v>
      </c>
      <c r="D207" s="15">
        <v>902</v>
      </c>
      <c r="E207" s="15">
        <v>1790</v>
      </c>
      <c r="F207" s="16">
        <v>244</v>
      </c>
      <c r="G207" s="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32"/>
      <c r="S207" s="8"/>
      <c r="T207" s="8"/>
      <c r="U207" s="8">
        <v>143722</v>
      </c>
      <c r="V207" s="8">
        <v>-24290</v>
      </c>
      <c r="W207" s="8"/>
      <c r="X207" s="8"/>
      <c r="Y207" s="8"/>
      <c r="Z207" s="8"/>
      <c r="AA207" s="8"/>
      <c r="AB207" s="8"/>
      <c r="AC207" s="8"/>
      <c r="AD207" s="32">
        <f>U207+V207</f>
        <v>119432</v>
      </c>
      <c r="AE207" s="32"/>
      <c r="AF207" s="32"/>
      <c r="AG207" s="56">
        <v>143722</v>
      </c>
      <c r="AH207" s="8"/>
      <c r="AI207" s="56">
        <v>143722</v>
      </c>
    </row>
    <row r="208" spans="1:35" ht="24">
      <c r="A208" s="52" t="s">
        <v>218</v>
      </c>
      <c r="B208" s="15" t="s">
        <v>12</v>
      </c>
      <c r="C208" s="15">
        <v>1</v>
      </c>
      <c r="D208" s="15">
        <v>902</v>
      </c>
      <c r="E208" s="15">
        <v>5014</v>
      </c>
      <c r="F208" s="16"/>
      <c r="G208" s="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32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32">
        <f>AD209</f>
        <v>0</v>
      </c>
      <c r="AE208" s="32"/>
      <c r="AF208" s="32"/>
      <c r="AG208" s="56"/>
      <c r="AH208" s="8"/>
      <c r="AI208" s="56"/>
    </row>
    <row r="209" spans="1:35" ht="24">
      <c r="A209" s="52" t="s">
        <v>80</v>
      </c>
      <c r="B209" s="15" t="s">
        <v>12</v>
      </c>
      <c r="C209" s="15">
        <v>1</v>
      </c>
      <c r="D209" s="15">
        <v>902</v>
      </c>
      <c r="E209" s="15">
        <v>5014</v>
      </c>
      <c r="F209" s="16">
        <v>600</v>
      </c>
      <c r="G209" s="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32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32">
        <f>AD210</f>
        <v>0</v>
      </c>
      <c r="AE209" s="32"/>
      <c r="AF209" s="32"/>
      <c r="AG209" s="56"/>
      <c r="AH209" s="8"/>
      <c r="AI209" s="56"/>
    </row>
    <row r="210" spans="1:35" ht="12">
      <c r="A210" s="52" t="s">
        <v>57</v>
      </c>
      <c r="B210" s="15" t="s">
        <v>12</v>
      </c>
      <c r="C210" s="15">
        <v>1</v>
      </c>
      <c r="D210" s="15">
        <v>902</v>
      </c>
      <c r="E210" s="15">
        <v>5014</v>
      </c>
      <c r="F210" s="16">
        <v>610</v>
      </c>
      <c r="G210" s="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32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32">
        <f>AD211</f>
        <v>0</v>
      </c>
      <c r="AE210" s="32"/>
      <c r="AF210" s="32"/>
      <c r="AG210" s="56"/>
      <c r="AH210" s="8"/>
      <c r="AI210" s="56"/>
    </row>
    <row r="211" spans="1:35" ht="12">
      <c r="A211" s="52" t="s">
        <v>107</v>
      </c>
      <c r="B211" s="15" t="s">
        <v>12</v>
      </c>
      <c r="C211" s="15">
        <v>1</v>
      </c>
      <c r="D211" s="15">
        <v>902</v>
      </c>
      <c r="E211" s="15">
        <v>5014</v>
      </c>
      <c r="F211" s="16">
        <v>612</v>
      </c>
      <c r="G211" s="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32"/>
      <c r="S211" s="8"/>
      <c r="T211" s="8"/>
      <c r="U211" s="8"/>
      <c r="V211" s="8"/>
      <c r="W211" s="8"/>
      <c r="X211" s="8"/>
      <c r="Y211" s="8"/>
      <c r="Z211" s="8"/>
      <c r="AA211" s="8"/>
      <c r="AB211" s="8">
        <v>17140</v>
      </c>
      <c r="AC211" s="8">
        <v>-17140</v>
      </c>
      <c r="AD211" s="32">
        <f>AB211+AC211</f>
        <v>0</v>
      </c>
      <c r="AE211" s="32"/>
      <c r="AF211" s="32"/>
      <c r="AG211" s="56"/>
      <c r="AH211" s="8"/>
      <c r="AI211" s="56"/>
    </row>
    <row r="212" spans="1:35" ht="33.75">
      <c r="A212" s="26" t="s">
        <v>72</v>
      </c>
      <c r="B212" s="15" t="s">
        <v>12</v>
      </c>
      <c r="C212" s="15">
        <v>1</v>
      </c>
      <c r="D212" s="15">
        <v>902</v>
      </c>
      <c r="E212" s="15">
        <v>5082</v>
      </c>
      <c r="F212" s="25"/>
      <c r="G212" s="8">
        <f>G213</f>
        <v>1772100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32">
        <f>R213</f>
        <v>7121400</v>
      </c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32">
        <f>AD213</f>
        <v>7121400</v>
      </c>
      <c r="AE212" s="32"/>
      <c r="AF212" s="32"/>
      <c r="AG212" s="32">
        <f aca="true" t="shared" si="15" ref="AG212:AI214">AG213</f>
        <v>7121400</v>
      </c>
      <c r="AH212" s="32"/>
      <c r="AI212" s="32">
        <f t="shared" si="15"/>
        <v>7121400</v>
      </c>
    </row>
    <row r="213" spans="1:35" ht="11.25">
      <c r="A213" s="3" t="s">
        <v>34</v>
      </c>
      <c r="B213" s="15" t="s">
        <v>12</v>
      </c>
      <c r="C213" s="15">
        <v>1</v>
      </c>
      <c r="D213" s="15">
        <v>902</v>
      </c>
      <c r="E213" s="15">
        <v>5082</v>
      </c>
      <c r="F213" s="16">
        <v>300</v>
      </c>
      <c r="G213" s="8">
        <f>G214</f>
        <v>1772100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32">
        <f>R214</f>
        <v>7121400</v>
      </c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32">
        <f>AD214</f>
        <v>7121400</v>
      </c>
      <c r="AE213" s="32"/>
      <c r="AF213" s="32"/>
      <c r="AG213" s="32">
        <f t="shared" si="15"/>
        <v>7121400</v>
      </c>
      <c r="AH213" s="32"/>
      <c r="AI213" s="32">
        <f t="shared" si="15"/>
        <v>7121400</v>
      </c>
    </row>
    <row r="214" spans="1:35" ht="11.25">
      <c r="A214" s="3" t="s">
        <v>101</v>
      </c>
      <c r="B214" s="15" t="s">
        <v>12</v>
      </c>
      <c r="C214" s="15">
        <v>1</v>
      </c>
      <c r="D214" s="15">
        <v>902</v>
      </c>
      <c r="E214" s="15">
        <v>5082</v>
      </c>
      <c r="F214" s="16">
        <v>320</v>
      </c>
      <c r="G214" s="8">
        <f>G215</f>
        <v>1772100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32">
        <f>R215</f>
        <v>7121400</v>
      </c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32">
        <f>AD215</f>
        <v>7121400</v>
      </c>
      <c r="AE214" s="32"/>
      <c r="AF214" s="32"/>
      <c r="AG214" s="32">
        <f t="shared" si="15"/>
        <v>7121400</v>
      </c>
      <c r="AH214" s="32"/>
      <c r="AI214" s="32">
        <f t="shared" si="15"/>
        <v>7121400</v>
      </c>
    </row>
    <row r="215" spans="1:35" ht="11.25">
      <c r="A215" s="3" t="s">
        <v>36</v>
      </c>
      <c r="B215" s="15" t="s">
        <v>12</v>
      </c>
      <c r="C215" s="15">
        <v>1</v>
      </c>
      <c r="D215" s="15">
        <v>902</v>
      </c>
      <c r="E215" s="15">
        <v>5082</v>
      </c>
      <c r="F215" s="16">
        <v>323</v>
      </c>
      <c r="G215" s="8">
        <v>1772100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32">
        <v>7121400</v>
      </c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32">
        <f>R215+S215</f>
        <v>7121400</v>
      </c>
      <c r="AE215" s="32"/>
      <c r="AF215" s="32"/>
      <c r="AG215" s="56">
        <v>7121400</v>
      </c>
      <c r="AH215" s="8"/>
      <c r="AI215" s="56">
        <v>7121400</v>
      </c>
    </row>
    <row r="216" spans="1:35" ht="45" customHeight="1" hidden="1">
      <c r="A216" s="3" t="s">
        <v>84</v>
      </c>
      <c r="B216" s="15" t="s">
        <v>12</v>
      </c>
      <c r="C216" s="15">
        <v>1</v>
      </c>
      <c r="D216" s="15">
        <v>902</v>
      </c>
      <c r="E216" s="27">
        <v>5120</v>
      </c>
      <c r="F216" s="16"/>
      <c r="G216" s="8">
        <f>G217</f>
        <v>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32">
        <f>R217</f>
        <v>0</v>
      </c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32">
        <f>AD217</f>
        <v>0</v>
      </c>
      <c r="AE216" s="32"/>
      <c r="AF216" s="32"/>
      <c r="AG216" s="8">
        <f aca="true" t="shared" si="16" ref="AG216:AG221">AG217</f>
        <v>13506</v>
      </c>
      <c r="AH216" s="8"/>
      <c r="AI216" s="8"/>
    </row>
    <row r="217" spans="1:35" ht="22.5" customHeight="1" hidden="1">
      <c r="A217" s="3" t="s">
        <v>17</v>
      </c>
      <c r="B217" s="15" t="s">
        <v>12</v>
      </c>
      <c r="C217" s="15">
        <v>1</v>
      </c>
      <c r="D217" s="15">
        <v>902</v>
      </c>
      <c r="E217" s="27">
        <v>5120</v>
      </c>
      <c r="F217" s="16" t="s">
        <v>18</v>
      </c>
      <c r="G217" s="8">
        <f>G218</f>
        <v>0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2">
        <f>R218</f>
        <v>0</v>
      </c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32">
        <f>AD218</f>
        <v>0</v>
      </c>
      <c r="AE217" s="32"/>
      <c r="AF217" s="32"/>
      <c r="AG217" s="8">
        <f>AG218</f>
        <v>13506</v>
      </c>
      <c r="AH217" s="8"/>
      <c r="AI217" s="8"/>
    </row>
    <row r="218" spans="1:35" ht="30" customHeight="1" hidden="1">
      <c r="A218" s="13" t="s">
        <v>185</v>
      </c>
      <c r="B218" s="15" t="s">
        <v>12</v>
      </c>
      <c r="C218" s="15">
        <v>1</v>
      </c>
      <c r="D218" s="15">
        <v>902</v>
      </c>
      <c r="E218" s="27">
        <v>5120</v>
      </c>
      <c r="F218" s="16">
        <v>244</v>
      </c>
      <c r="G218" s="8">
        <v>0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32">
        <v>0</v>
      </c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32">
        <v>0</v>
      </c>
      <c r="AE218" s="32"/>
      <c r="AF218" s="32"/>
      <c r="AG218" s="8">
        <v>13506</v>
      </c>
      <c r="AH218" s="8"/>
      <c r="AI218" s="8"/>
    </row>
    <row r="219" spans="1:35" ht="55.5" customHeight="1" hidden="1">
      <c r="A219" s="3" t="s">
        <v>84</v>
      </c>
      <c r="B219" s="15" t="s">
        <v>12</v>
      </c>
      <c r="C219" s="15">
        <v>1</v>
      </c>
      <c r="D219" s="15">
        <v>902</v>
      </c>
      <c r="E219" s="27">
        <v>5120</v>
      </c>
      <c r="F219" s="16"/>
      <c r="G219" s="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32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32"/>
      <c r="AE219" s="32"/>
      <c r="AF219" s="32"/>
      <c r="AG219" s="8">
        <f t="shared" si="16"/>
        <v>0</v>
      </c>
      <c r="AH219" s="8"/>
      <c r="AI219" s="8"/>
    </row>
    <row r="220" spans="1:35" ht="22.5" customHeight="1" hidden="1">
      <c r="A220" s="3" t="s">
        <v>17</v>
      </c>
      <c r="B220" s="15" t="s">
        <v>12</v>
      </c>
      <c r="C220" s="15">
        <v>1</v>
      </c>
      <c r="D220" s="15">
        <v>902</v>
      </c>
      <c r="E220" s="27">
        <v>5120</v>
      </c>
      <c r="F220" s="16">
        <v>200</v>
      </c>
      <c r="G220" s="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32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32"/>
      <c r="AE220" s="32"/>
      <c r="AF220" s="32"/>
      <c r="AG220" s="8">
        <f t="shared" si="16"/>
        <v>0</v>
      </c>
      <c r="AH220" s="8"/>
      <c r="AI220" s="8"/>
    </row>
    <row r="221" spans="1:35" ht="22.5" customHeight="1" hidden="1">
      <c r="A221" s="3" t="s">
        <v>19</v>
      </c>
      <c r="B221" s="15" t="s">
        <v>12</v>
      </c>
      <c r="C221" s="15">
        <v>1</v>
      </c>
      <c r="D221" s="15">
        <v>902</v>
      </c>
      <c r="E221" s="27">
        <v>5120</v>
      </c>
      <c r="F221" s="16">
        <v>240</v>
      </c>
      <c r="G221" s="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32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32"/>
      <c r="AE221" s="32"/>
      <c r="AF221" s="32"/>
      <c r="AG221" s="8">
        <f t="shared" si="16"/>
        <v>0</v>
      </c>
      <c r="AH221" s="8"/>
      <c r="AI221" s="8"/>
    </row>
    <row r="222" spans="1:35" ht="22.5" customHeight="1" hidden="1">
      <c r="A222" s="13" t="s">
        <v>185</v>
      </c>
      <c r="B222" s="15" t="s">
        <v>12</v>
      </c>
      <c r="C222" s="15">
        <v>1</v>
      </c>
      <c r="D222" s="15">
        <v>902</v>
      </c>
      <c r="E222" s="27">
        <v>5120</v>
      </c>
      <c r="F222" s="16">
        <v>244</v>
      </c>
      <c r="G222" s="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32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32"/>
      <c r="AE222" s="32"/>
      <c r="AF222" s="32"/>
      <c r="AG222" s="56">
        <v>0</v>
      </c>
      <c r="AH222" s="8"/>
      <c r="AI222" s="8"/>
    </row>
    <row r="223" spans="1:35" ht="45">
      <c r="A223" s="11" t="s">
        <v>112</v>
      </c>
      <c r="B223" s="15" t="s">
        <v>12</v>
      </c>
      <c r="C223" s="15">
        <v>1</v>
      </c>
      <c r="D223" s="15">
        <v>902</v>
      </c>
      <c r="E223" s="15">
        <v>5260</v>
      </c>
      <c r="F223" s="16"/>
      <c r="G223" s="8">
        <f>G224</f>
        <v>457356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32">
        <f>R224</f>
        <v>396900</v>
      </c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32">
        <f>AD224</f>
        <v>539807.76</v>
      </c>
      <c r="AE223" s="32"/>
      <c r="AF223" s="32"/>
      <c r="AG223" s="32">
        <f aca="true" t="shared" si="17" ref="AG223:AI225">AG224</f>
        <v>414800</v>
      </c>
      <c r="AH223" s="32"/>
      <c r="AI223" s="32">
        <f t="shared" si="17"/>
        <v>574600</v>
      </c>
    </row>
    <row r="224" spans="1:35" ht="11.25">
      <c r="A224" s="3" t="s">
        <v>34</v>
      </c>
      <c r="B224" s="15" t="s">
        <v>12</v>
      </c>
      <c r="C224" s="15">
        <v>1</v>
      </c>
      <c r="D224" s="15">
        <v>902</v>
      </c>
      <c r="E224" s="15">
        <v>5260</v>
      </c>
      <c r="F224" s="16">
        <v>300</v>
      </c>
      <c r="G224" s="8">
        <f>G225</f>
        <v>457356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32">
        <f>R225</f>
        <v>396900</v>
      </c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32">
        <f>AD225</f>
        <v>539807.76</v>
      </c>
      <c r="AE224" s="32"/>
      <c r="AF224" s="32"/>
      <c r="AG224" s="32">
        <f t="shared" si="17"/>
        <v>414800</v>
      </c>
      <c r="AH224" s="32"/>
      <c r="AI224" s="32">
        <f t="shared" si="17"/>
        <v>574600</v>
      </c>
    </row>
    <row r="225" spans="1:35" ht="11.25">
      <c r="A225" s="3" t="s">
        <v>58</v>
      </c>
      <c r="B225" s="15" t="s">
        <v>12</v>
      </c>
      <c r="C225" s="15">
        <v>1</v>
      </c>
      <c r="D225" s="15">
        <v>902</v>
      </c>
      <c r="E225" s="15">
        <v>5260</v>
      </c>
      <c r="F225" s="16">
        <v>310</v>
      </c>
      <c r="G225" s="8">
        <f>G226</f>
        <v>457356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32">
        <f>R226</f>
        <v>396900</v>
      </c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32">
        <f>AD226</f>
        <v>539807.76</v>
      </c>
      <c r="AE225" s="32"/>
      <c r="AF225" s="32"/>
      <c r="AG225" s="32">
        <f t="shared" si="17"/>
        <v>414800</v>
      </c>
      <c r="AH225" s="32"/>
      <c r="AI225" s="32">
        <f t="shared" si="17"/>
        <v>574600</v>
      </c>
    </row>
    <row r="226" spans="1:35" ht="22.5">
      <c r="A226" s="3" t="s">
        <v>39</v>
      </c>
      <c r="B226" s="15" t="s">
        <v>12</v>
      </c>
      <c r="C226" s="15">
        <v>1</v>
      </c>
      <c r="D226" s="15">
        <v>902</v>
      </c>
      <c r="E226" s="15">
        <v>5260</v>
      </c>
      <c r="F226" s="16">
        <v>313</v>
      </c>
      <c r="G226" s="8">
        <v>457356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32">
        <v>396900</v>
      </c>
      <c r="S226" s="8"/>
      <c r="T226" s="8"/>
      <c r="U226" s="8"/>
      <c r="V226" s="8"/>
      <c r="W226" s="8"/>
      <c r="X226" s="8"/>
      <c r="Y226" s="8">
        <v>-86100</v>
      </c>
      <c r="Z226" s="8"/>
      <c r="AA226" s="8"/>
      <c r="AB226" s="8">
        <v>229007.76</v>
      </c>
      <c r="AC226" s="8"/>
      <c r="AD226" s="32">
        <f>R226+S226+Y226+AB226</f>
        <v>539807.76</v>
      </c>
      <c r="AE226" s="32"/>
      <c r="AF226" s="32"/>
      <c r="AG226" s="56">
        <v>414800</v>
      </c>
      <c r="AH226" s="8"/>
      <c r="AI226" s="56">
        <v>574600</v>
      </c>
    </row>
    <row r="227" spans="1:35" ht="11.25">
      <c r="A227" s="3" t="s">
        <v>59</v>
      </c>
      <c r="B227" s="15" t="s">
        <v>12</v>
      </c>
      <c r="C227" s="15">
        <v>1</v>
      </c>
      <c r="D227" s="15">
        <v>903</v>
      </c>
      <c r="E227" s="15"/>
      <c r="F227" s="16"/>
      <c r="G227" s="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32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32">
        <f>AD228</f>
        <v>12900</v>
      </c>
      <c r="AE227" s="32"/>
      <c r="AF227" s="32"/>
      <c r="AG227" s="8"/>
      <c r="AH227" s="8"/>
      <c r="AI227" s="8"/>
    </row>
    <row r="228" spans="1:35" ht="33.75">
      <c r="A228" s="13" t="s">
        <v>104</v>
      </c>
      <c r="B228" s="15" t="s">
        <v>12</v>
      </c>
      <c r="C228" s="15">
        <v>1</v>
      </c>
      <c r="D228" s="15">
        <v>903</v>
      </c>
      <c r="E228" s="15">
        <v>1121</v>
      </c>
      <c r="F228" s="16"/>
      <c r="G228" s="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32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32">
        <f>AD229</f>
        <v>12900</v>
      </c>
      <c r="AE228" s="32"/>
      <c r="AF228" s="32"/>
      <c r="AG228" s="8"/>
      <c r="AH228" s="8"/>
      <c r="AI228" s="8"/>
    </row>
    <row r="229" spans="1:35" ht="11.25">
      <c r="A229" s="3" t="s">
        <v>17</v>
      </c>
      <c r="B229" s="15" t="s">
        <v>12</v>
      </c>
      <c r="C229" s="15">
        <v>1</v>
      </c>
      <c r="D229" s="15">
        <v>903</v>
      </c>
      <c r="E229" s="15">
        <v>1121</v>
      </c>
      <c r="F229" s="16">
        <v>200</v>
      </c>
      <c r="G229" s="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32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32">
        <f>AD230+AD231</f>
        <v>12900</v>
      </c>
      <c r="AE229" s="32"/>
      <c r="AF229" s="32"/>
      <c r="AG229" s="8"/>
      <c r="AH229" s="8"/>
      <c r="AI229" s="8"/>
    </row>
    <row r="230" spans="1:35" ht="22.5" hidden="1">
      <c r="A230" s="3" t="s">
        <v>19</v>
      </c>
      <c r="B230" s="15" t="s">
        <v>12</v>
      </c>
      <c r="C230" s="15">
        <v>1</v>
      </c>
      <c r="D230" s="15">
        <v>903</v>
      </c>
      <c r="E230" s="15">
        <v>1121</v>
      </c>
      <c r="F230" s="16">
        <v>240</v>
      </c>
      <c r="G230" s="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32"/>
      <c r="S230" s="8"/>
      <c r="T230" s="8">
        <v>12900</v>
      </c>
      <c r="U230" s="8">
        <v>-12900</v>
      </c>
      <c r="V230" s="8"/>
      <c r="W230" s="8"/>
      <c r="X230" s="8"/>
      <c r="Y230" s="8"/>
      <c r="Z230" s="8"/>
      <c r="AA230" s="8"/>
      <c r="AB230" s="8"/>
      <c r="AC230" s="8"/>
      <c r="AD230" s="32">
        <f>T230+U230</f>
        <v>0</v>
      </c>
      <c r="AE230" s="32"/>
      <c r="AF230" s="32"/>
      <c r="AG230" s="8"/>
      <c r="AH230" s="8"/>
      <c r="AI230" s="8"/>
    </row>
    <row r="231" spans="1:35" ht="11.25">
      <c r="A231" s="13" t="s">
        <v>185</v>
      </c>
      <c r="B231" s="15" t="s">
        <v>12</v>
      </c>
      <c r="C231" s="15">
        <v>1</v>
      </c>
      <c r="D231" s="15">
        <v>903</v>
      </c>
      <c r="E231" s="15">
        <v>1121</v>
      </c>
      <c r="F231" s="16">
        <v>244</v>
      </c>
      <c r="G231" s="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2"/>
      <c r="S231" s="8"/>
      <c r="T231" s="8"/>
      <c r="U231" s="8">
        <v>12900</v>
      </c>
      <c r="V231" s="8"/>
      <c r="W231" s="8"/>
      <c r="X231" s="8"/>
      <c r="Y231" s="8"/>
      <c r="Z231" s="8"/>
      <c r="AA231" s="8"/>
      <c r="AB231" s="8"/>
      <c r="AC231" s="8"/>
      <c r="AD231" s="32">
        <f>U231</f>
        <v>12900</v>
      </c>
      <c r="AE231" s="32"/>
      <c r="AF231" s="32"/>
      <c r="AG231" s="8"/>
      <c r="AH231" s="8"/>
      <c r="AI231" s="8"/>
    </row>
    <row r="232" spans="1:35" ht="11.25">
      <c r="A232" s="30" t="s">
        <v>219</v>
      </c>
      <c r="B232" s="15" t="s">
        <v>12</v>
      </c>
      <c r="C232" s="15">
        <v>1</v>
      </c>
      <c r="D232" s="15">
        <v>904</v>
      </c>
      <c r="E232" s="15"/>
      <c r="F232" s="16"/>
      <c r="G232" s="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32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32">
        <f>AD233</f>
        <v>2000</v>
      </c>
      <c r="AE232" s="32"/>
      <c r="AF232" s="32"/>
      <c r="AG232" s="8"/>
      <c r="AH232" s="8"/>
      <c r="AI232" s="8"/>
    </row>
    <row r="233" spans="1:35" ht="33.75">
      <c r="A233" s="13" t="s">
        <v>104</v>
      </c>
      <c r="B233" s="15" t="s">
        <v>12</v>
      </c>
      <c r="C233" s="15">
        <v>1</v>
      </c>
      <c r="D233" s="15">
        <v>904</v>
      </c>
      <c r="E233" s="15">
        <v>1121</v>
      </c>
      <c r="F233" s="16"/>
      <c r="G233" s="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32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32">
        <f>AD234</f>
        <v>2000</v>
      </c>
      <c r="AE233" s="32"/>
      <c r="AF233" s="32"/>
      <c r="AG233" s="8"/>
      <c r="AH233" s="8"/>
      <c r="AI233" s="8"/>
    </row>
    <row r="234" spans="1:35" ht="11.25">
      <c r="A234" s="3" t="s">
        <v>17</v>
      </c>
      <c r="B234" s="15" t="s">
        <v>12</v>
      </c>
      <c r="C234" s="15">
        <v>1</v>
      </c>
      <c r="D234" s="15">
        <v>904</v>
      </c>
      <c r="E234" s="15">
        <v>1121</v>
      </c>
      <c r="F234" s="16">
        <v>200</v>
      </c>
      <c r="G234" s="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32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32">
        <f>AD235</f>
        <v>2000</v>
      </c>
      <c r="AE234" s="32"/>
      <c r="AF234" s="32"/>
      <c r="AG234" s="8"/>
      <c r="AH234" s="8"/>
      <c r="AI234" s="8"/>
    </row>
    <row r="235" spans="1:35" ht="11.25">
      <c r="A235" s="13" t="s">
        <v>185</v>
      </c>
      <c r="B235" s="15" t="s">
        <v>12</v>
      </c>
      <c r="C235" s="15">
        <v>1</v>
      </c>
      <c r="D235" s="15">
        <v>904</v>
      </c>
      <c r="E235" s="15">
        <v>1121</v>
      </c>
      <c r="F235" s="16">
        <v>244</v>
      </c>
      <c r="G235" s="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32"/>
      <c r="S235" s="8"/>
      <c r="T235" s="8"/>
      <c r="U235" s="8"/>
      <c r="V235" s="8"/>
      <c r="W235" s="8">
        <v>2000</v>
      </c>
      <c r="X235" s="8"/>
      <c r="Y235" s="8"/>
      <c r="Z235" s="8"/>
      <c r="AA235" s="8"/>
      <c r="AB235" s="8"/>
      <c r="AC235" s="8"/>
      <c r="AD235" s="32">
        <f>W235</f>
        <v>2000</v>
      </c>
      <c r="AE235" s="32"/>
      <c r="AF235" s="32"/>
      <c r="AG235" s="8"/>
      <c r="AH235" s="8"/>
      <c r="AI235" s="8"/>
    </row>
    <row r="236" spans="1:35" ht="11.25">
      <c r="A236" s="30" t="s">
        <v>196</v>
      </c>
      <c r="B236" s="15" t="s">
        <v>12</v>
      </c>
      <c r="C236" s="15">
        <v>1</v>
      </c>
      <c r="D236" s="15">
        <v>905</v>
      </c>
      <c r="E236" s="15"/>
      <c r="F236" s="16"/>
      <c r="G236" s="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2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32">
        <f>AD237</f>
        <v>6357.7</v>
      </c>
      <c r="AE236" s="32"/>
      <c r="AF236" s="32"/>
      <c r="AG236" s="8"/>
      <c r="AH236" s="8"/>
      <c r="AI236" s="8"/>
    </row>
    <row r="237" spans="1:35" ht="33.75">
      <c r="A237" s="13" t="s">
        <v>104</v>
      </c>
      <c r="B237" s="15" t="s">
        <v>12</v>
      </c>
      <c r="C237" s="15">
        <v>1</v>
      </c>
      <c r="D237" s="15">
        <v>905</v>
      </c>
      <c r="E237" s="15">
        <v>1121</v>
      </c>
      <c r="F237" s="16"/>
      <c r="G237" s="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32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32">
        <f>AD238</f>
        <v>6357.7</v>
      </c>
      <c r="AE237" s="32"/>
      <c r="AF237" s="32"/>
      <c r="AG237" s="8"/>
      <c r="AH237" s="8"/>
      <c r="AI237" s="8"/>
    </row>
    <row r="238" spans="1:35" ht="11.25">
      <c r="A238" s="3" t="s">
        <v>17</v>
      </c>
      <c r="B238" s="15" t="s">
        <v>12</v>
      </c>
      <c r="C238" s="15">
        <v>1</v>
      </c>
      <c r="D238" s="15">
        <v>905</v>
      </c>
      <c r="E238" s="15">
        <v>1121</v>
      </c>
      <c r="F238" s="16">
        <v>200</v>
      </c>
      <c r="G238" s="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2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32">
        <f>AD239</f>
        <v>6357.7</v>
      </c>
      <c r="AE238" s="32"/>
      <c r="AF238" s="32"/>
      <c r="AG238" s="8"/>
      <c r="AH238" s="8"/>
      <c r="AI238" s="8"/>
    </row>
    <row r="239" spans="1:35" ht="11.25">
      <c r="A239" s="13" t="s">
        <v>185</v>
      </c>
      <c r="B239" s="15" t="s">
        <v>12</v>
      </c>
      <c r="C239" s="15">
        <v>1</v>
      </c>
      <c r="D239" s="15">
        <v>905</v>
      </c>
      <c r="E239" s="15">
        <v>1121</v>
      </c>
      <c r="F239" s="16">
        <v>244</v>
      </c>
      <c r="G239" s="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32"/>
      <c r="S239" s="8"/>
      <c r="T239" s="8"/>
      <c r="U239" s="8"/>
      <c r="V239" s="8"/>
      <c r="W239" s="8">
        <v>6357.7</v>
      </c>
      <c r="X239" s="8"/>
      <c r="Y239" s="8"/>
      <c r="Z239" s="8"/>
      <c r="AA239" s="8"/>
      <c r="AB239" s="8"/>
      <c r="AC239" s="8"/>
      <c r="AD239" s="32">
        <f>W239</f>
        <v>6357.7</v>
      </c>
      <c r="AE239" s="32"/>
      <c r="AF239" s="32"/>
      <c r="AG239" s="8"/>
      <c r="AH239" s="8"/>
      <c r="AI239" s="8"/>
    </row>
    <row r="240" spans="1:35" ht="11.25">
      <c r="A240" s="3" t="s">
        <v>60</v>
      </c>
      <c r="B240" s="15" t="s">
        <v>12</v>
      </c>
      <c r="C240" s="15">
        <v>1</v>
      </c>
      <c r="D240" s="15">
        <v>921</v>
      </c>
      <c r="E240" s="15"/>
      <c r="F240" s="16"/>
      <c r="G240" s="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32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32">
        <f>AD241</f>
        <v>2400</v>
      </c>
      <c r="AE240" s="32"/>
      <c r="AF240" s="32"/>
      <c r="AG240" s="8"/>
      <c r="AH240" s="8"/>
      <c r="AI240" s="8"/>
    </row>
    <row r="241" spans="1:35" ht="33.75">
      <c r="A241" s="13" t="s">
        <v>104</v>
      </c>
      <c r="B241" s="15" t="s">
        <v>12</v>
      </c>
      <c r="C241" s="15">
        <v>1</v>
      </c>
      <c r="D241" s="15">
        <v>921</v>
      </c>
      <c r="E241" s="15">
        <v>1121</v>
      </c>
      <c r="F241" s="16"/>
      <c r="G241" s="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32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32">
        <f>AD242</f>
        <v>2400</v>
      </c>
      <c r="AE241" s="32"/>
      <c r="AF241" s="32"/>
      <c r="AG241" s="8"/>
      <c r="AH241" s="8"/>
      <c r="AI241" s="8"/>
    </row>
    <row r="242" spans="1:35" ht="11.25">
      <c r="A242" s="3" t="s">
        <v>17</v>
      </c>
      <c r="B242" s="15" t="s">
        <v>12</v>
      </c>
      <c r="C242" s="15">
        <v>1</v>
      </c>
      <c r="D242" s="15">
        <v>921</v>
      </c>
      <c r="E242" s="15">
        <v>1121</v>
      </c>
      <c r="F242" s="16">
        <v>200</v>
      </c>
      <c r="G242" s="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32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32">
        <f>AD243+AD244</f>
        <v>2400</v>
      </c>
      <c r="AE242" s="32"/>
      <c r="AF242" s="32"/>
      <c r="AG242" s="8"/>
      <c r="AH242" s="8"/>
      <c r="AI242" s="8"/>
    </row>
    <row r="243" spans="1:35" ht="22.5" hidden="1">
      <c r="A243" s="3" t="s">
        <v>19</v>
      </c>
      <c r="B243" s="15" t="s">
        <v>12</v>
      </c>
      <c r="C243" s="15">
        <v>1</v>
      </c>
      <c r="D243" s="15">
        <v>921</v>
      </c>
      <c r="E243" s="15">
        <v>1121</v>
      </c>
      <c r="F243" s="16">
        <v>240</v>
      </c>
      <c r="G243" s="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32"/>
      <c r="S243" s="8"/>
      <c r="T243" s="8">
        <v>2400</v>
      </c>
      <c r="U243" s="8">
        <v>-2400</v>
      </c>
      <c r="V243" s="8"/>
      <c r="W243" s="8"/>
      <c r="X243" s="8"/>
      <c r="Y243" s="8"/>
      <c r="Z243" s="8"/>
      <c r="AA243" s="8"/>
      <c r="AB243" s="8"/>
      <c r="AC243" s="8"/>
      <c r="AD243" s="32">
        <f>T243+U243</f>
        <v>0</v>
      </c>
      <c r="AE243" s="32"/>
      <c r="AF243" s="32"/>
      <c r="AG243" s="8"/>
      <c r="AH243" s="8"/>
      <c r="AI243" s="8"/>
    </row>
    <row r="244" spans="1:35" ht="11.25">
      <c r="A244" s="13" t="s">
        <v>185</v>
      </c>
      <c r="B244" s="15" t="s">
        <v>12</v>
      </c>
      <c r="C244" s="15">
        <v>1</v>
      </c>
      <c r="D244" s="15">
        <v>921</v>
      </c>
      <c r="E244" s="15">
        <v>1121</v>
      </c>
      <c r="F244" s="16">
        <v>244</v>
      </c>
      <c r="G244" s="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32"/>
      <c r="S244" s="8"/>
      <c r="T244" s="8"/>
      <c r="U244" s="8">
        <v>2400</v>
      </c>
      <c r="V244" s="8"/>
      <c r="W244" s="8"/>
      <c r="X244" s="8"/>
      <c r="Y244" s="8"/>
      <c r="Z244" s="8"/>
      <c r="AA244" s="8"/>
      <c r="AB244" s="8"/>
      <c r="AC244" s="8"/>
      <c r="AD244" s="32">
        <f>U244</f>
        <v>2400</v>
      </c>
      <c r="AE244" s="32"/>
      <c r="AF244" s="32"/>
      <c r="AG244" s="8"/>
      <c r="AH244" s="8"/>
      <c r="AI244" s="8"/>
    </row>
    <row r="245" spans="1:35" ht="29.25" customHeight="1">
      <c r="A245" s="26" t="s">
        <v>62</v>
      </c>
      <c r="B245" s="15" t="s">
        <v>12</v>
      </c>
      <c r="C245" s="15">
        <v>1</v>
      </c>
      <c r="D245" s="15">
        <v>961</v>
      </c>
      <c r="E245" s="15"/>
      <c r="F245" s="16"/>
      <c r="G245" s="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32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32">
        <f>AD246+AD260</f>
        <v>16054274.69</v>
      </c>
      <c r="AE245" s="32"/>
      <c r="AF245" s="32"/>
      <c r="AG245" s="8"/>
      <c r="AH245" s="8"/>
      <c r="AI245" s="8"/>
    </row>
    <row r="246" spans="1:35" ht="33.75">
      <c r="A246" s="13" t="s">
        <v>104</v>
      </c>
      <c r="B246" s="15" t="s">
        <v>12</v>
      </c>
      <c r="C246" s="15">
        <v>1</v>
      </c>
      <c r="D246" s="15">
        <v>961</v>
      </c>
      <c r="E246" s="15">
        <v>1121</v>
      </c>
      <c r="F246" s="16"/>
      <c r="G246" s="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2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32">
        <f>AD247</f>
        <v>13900</v>
      </c>
      <c r="AE246" s="32"/>
      <c r="AF246" s="32"/>
      <c r="AG246" s="8"/>
      <c r="AH246" s="8"/>
      <c r="AI246" s="8"/>
    </row>
    <row r="247" spans="1:35" ht="11.25">
      <c r="A247" s="3" t="s">
        <v>17</v>
      </c>
      <c r="B247" s="15" t="s">
        <v>12</v>
      </c>
      <c r="C247" s="15">
        <v>1</v>
      </c>
      <c r="D247" s="15">
        <v>961</v>
      </c>
      <c r="E247" s="15">
        <v>1121</v>
      </c>
      <c r="F247" s="16">
        <v>200</v>
      </c>
      <c r="G247" s="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32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32">
        <f>AD248+AD249</f>
        <v>13900</v>
      </c>
      <c r="AE247" s="32"/>
      <c r="AF247" s="32"/>
      <c r="AG247" s="8"/>
      <c r="AH247" s="8"/>
      <c r="AI247" s="8"/>
    </row>
    <row r="248" spans="1:35" ht="22.5" hidden="1">
      <c r="A248" s="3" t="s">
        <v>19</v>
      </c>
      <c r="B248" s="15" t="s">
        <v>12</v>
      </c>
      <c r="C248" s="15">
        <v>1</v>
      </c>
      <c r="D248" s="15">
        <v>961</v>
      </c>
      <c r="E248" s="15">
        <v>1121</v>
      </c>
      <c r="F248" s="16">
        <v>240</v>
      </c>
      <c r="G248" s="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32"/>
      <c r="S248" s="8"/>
      <c r="T248" s="8">
        <v>13900</v>
      </c>
      <c r="U248" s="8">
        <v>-13900</v>
      </c>
      <c r="V248" s="8"/>
      <c r="W248" s="8"/>
      <c r="X248" s="8"/>
      <c r="Y248" s="8"/>
      <c r="Z248" s="8"/>
      <c r="AA248" s="8"/>
      <c r="AB248" s="8"/>
      <c r="AC248" s="8"/>
      <c r="AD248" s="32">
        <f>T248+U248</f>
        <v>0</v>
      </c>
      <c r="AE248" s="32"/>
      <c r="AF248" s="32"/>
      <c r="AG248" s="8"/>
      <c r="AH248" s="8"/>
      <c r="AI248" s="8"/>
    </row>
    <row r="249" spans="1:35" ht="11.25">
      <c r="A249" s="13" t="s">
        <v>185</v>
      </c>
      <c r="B249" s="15" t="s">
        <v>12</v>
      </c>
      <c r="C249" s="15">
        <v>1</v>
      </c>
      <c r="D249" s="15">
        <v>961</v>
      </c>
      <c r="E249" s="15">
        <v>1121</v>
      </c>
      <c r="F249" s="16">
        <v>244</v>
      </c>
      <c r="G249" s="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32"/>
      <c r="S249" s="8"/>
      <c r="T249" s="8"/>
      <c r="U249" s="8">
        <v>13900</v>
      </c>
      <c r="V249" s="8"/>
      <c r="W249" s="8"/>
      <c r="X249" s="8"/>
      <c r="Y249" s="8"/>
      <c r="Z249" s="8"/>
      <c r="AA249" s="8"/>
      <c r="AB249" s="8"/>
      <c r="AC249" s="8"/>
      <c r="AD249" s="32">
        <f>U249</f>
        <v>13900</v>
      </c>
      <c r="AE249" s="32"/>
      <c r="AF249" s="32"/>
      <c r="AG249" s="8"/>
      <c r="AH249" s="8"/>
      <c r="AI249" s="8"/>
    </row>
    <row r="250" spans="1:35" ht="11.25" hidden="1">
      <c r="A250" s="13" t="s">
        <v>62</v>
      </c>
      <c r="B250" s="15" t="s">
        <v>12</v>
      </c>
      <c r="C250" s="15">
        <v>1</v>
      </c>
      <c r="D250" s="15">
        <v>961</v>
      </c>
      <c r="E250" s="15">
        <v>1288</v>
      </c>
      <c r="F250" s="16"/>
      <c r="G250" s="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32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32">
        <f>AD251</f>
        <v>13951960.16</v>
      </c>
      <c r="AE250" s="32"/>
      <c r="AF250" s="32"/>
      <c r="AG250" s="8"/>
      <c r="AH250" s="8"/>
      <c r="AI250" s="8"/>
    </row>
    <row r="251" spans="1:35" ht="22.5" hidden="1">
      <c r="A251" s="13" t="s">
        <v>113</v>
      </c>
      <c r="B251" s="15" t="s">
        <v>12</v>
      </c>
      <c r="C251" s="15">
        <v>1</v>
      </c>
      <c r="D251" s="15">
        <v>961</v>
      </c>
      <c r="E251" s="15">
        <v>1288</v>
      </c>
      <c r="F251" s="16">
        <v>400</v>
      </c>
      <c r="G251" s="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32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32">
        <f>AD252</f>
        <v>13951960.16</v>
      </c>
      <c r="AE251" s="32"/>
      <c r="AF251" s="32"/>
      <c r="AG251" s="8"/>
      <c r="AH251" s="8"/>
      <c r="AI251" s="8"/>
    </row>
    <row r="252" spans="1:35" ht="11.25" hidden="1">
      <c r="A252" s="13" t="s">
        <v>52</v>
      </c>
      <c r="B252" s="15" t="s">
        <v>12</v>
      </c>
      <c r="C252" s="15">
        <v>1</v>
      </c>
      <c r="D252" s="15">
        <v>961</v>
      </c>
      <c r="E252" s="15">
        <v>1288</v>
      </c>
      <c r="F252" s="16">
        <v>410</v>
      </c>
      <c r="G252" s="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32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32">
        <f>AD253</f>
        <v>13951960.16</v>
      </c>
      <c r="AE252" s="32"/>
      <c r="AF252" s="32"/>
      <c r="AG252" s="8"/>
      <c r="AH252" s="8"/>
      <c r="AI252" s="8"/>
    </row>
    <row r="253" spans="1:35" ht="22.5" hidden="1">
      <c r="A253" s="13" t="s">
        <v>114</v>
      </c>
      <c r="B253" s="15" t="s">
        <v>12</v>
      </c>
      <c r="C253" s="15">
        <v>1</v>
      </c>
      <c r="D253" s="15">
        <v>961</v>
      </c>
      <c r="E253" s="15">
        <v>1288</v>
      </c>
      <c r="F253" s="16">
        <v>414</v>
      </c>
      <c r="G253" s="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32"/>
      <c r="S253" s="8"/>
      <c r="T253" s="8"/>
      <c r="U253" s="8"/>
      <c r="V253" s="8"/>
      <c r="W253" s="8"/>
      <c r="X253" s="8">
        <v>13951960.16</v>
      </c>
      <c r="Y253" s="8"/>
      <c r="Z253" s="8"/>
      <c r="AA253" s="8"/>
      <c r="AB253" s="8"/>
      <c r="AC253" s="8"/>
      <c r="AD253" s="32">
        <f>X253</f>
        <v>13951960.16</v>
      </c>
      <c r="AE253" s="32"/>
      <c r="AF253" s="32"/>
      <c r="AG253" s="8"/>
      <c r="AH253" s="8"/>
      <c r="AI253" s="8"/>
    </row>
    <row r="254" spans="1:35" ht="11.25" hidden="1">
      <c r="A254" s="13"/>
      <c r="B254" s="15"/>
      <c r="C254" s="15"/>
      <c r="D254" s="15"/>
      <c r="E254" s="15"/>
      <c r="F254" s="16"/>
      <c r="G254" s="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32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32"/>
      <c r="AE254" s="32"/>
      <c r="AF254" s="32"/>
      <c r="AG254" s="8"/>
      <c r="AH254" s="8"/>
      <c r="AI254" s="8"/>
    </row>
    <row r="255" spans="1:35" ht="11.25" hidden="1">
      <c r="A255" s="13"/>
      <c r="B255" s="15"/>
      <c r="C255" s="15"/>
      <c r="D255" s="15"/>
      <c r="E255" s="15"/>
      <c r="F255" s="16"/>
      <c r="G255" s="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2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32"/>
      <c r="AE255" s="32"/>
      <c r="AF255" s="32"/>
      <c r="AG255" s="8"/>
      <c r="AH255" s="8"/>
      <c r="AI255" s="8"/>
    </row>
    <row r="256" spans="1:35" ht="11.25" hidden="1">
      <c r="A256" s="13"/>
      <c r="B256" s="15"/>
      <c r="C256" s="15"/>
      <c r="D256" s="15"/>
      <c r="E256" s="15"/>
      <c r="F256" s="16"/>
      <c r="G256" s="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32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32"/>
      <c r="AE256" s="32"/>
      <c r="AF256" s="32"/>
      <c r="AG256" s="8"/>
      <c r="AH256" s="8"/>
      <c r="AI256" s="8"/>
    </row>
    <row r="257" spans="1:35" ht="11.25" hidden="1">
      <c r="A257" s="13"/>
      <c r="B257" s="15"/>
      <c r="C257" s="15"/>
      <c r="D257" s="15"/>
      <c r="E257" s="15"/>
      <c r="F257" s="16"/>
      <c r="G257" s="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2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32"/>
      <c r="AE257" s="32"/>
      <c r="AF257" s="32"/>
      <c r="AG257" s="8"/>
      <c r="AH257" s="8"/>
      <c r="AI257" s="8"/>
    </row>
    <row r="258" spans="1:35" ht="11.25" hidden="1">
      <c r="A258" s="13"/>
      <c r="B258" s="15"/>
      <c r="C258" s="15"/>
      <c r="D258" s="15"/>
      <c r="E258" s="15"/>
      <c r="F258" s="16"/>
      <c r="G258" s="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32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32"/>
      <c r="AE258" s="32"/>
      <c r="AF258" s="32"/>
      <c r="AG258" s="8"/>
      <c r="AH258" s="8"/>
      <c r="AI258" s="8"/>
    </row>
    <row r="259" spans="1:35" ht="11.25" hidden="1">
      <c r="A259" s="13"/>
      <c r="B259" s="15"/>
      <c r="C259" s="15"/>
      <c r="D259" s="15"/>
      <c r="E259" s="15"/>
      <c r="F259" s="16"/>
      <c r="G259" s="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32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32"/>
      <c r="AE259" s="32"/>
      <c r="AF259" s="32"/>
      <c r="AG259" s="8"/>
      <c r="AH259" s="8"/>
      <c r="AI259" s="8"/>
    </row>
    <row r="260" spans="1:35" ht="11.25">
      <c r="A260" s="13" t="s">
        <v>62</v>
      </c>
      <c r="B260" s="15" t="s">
        <v>12</v>
      </c>
      <c r="C260" s="15">
        <v>1</v>
      </c>
      <c r="D260" s="15">
        <v>961</v>
      </c>
      <c r="E260" s="15"/>
      <c r="F260" s="16"/>
      <c r="G260" s="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32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32">
        <f>AD261</f>
        <v>16040374.69</v>
      </c>
      <c r="AE260" s="32"/>
      <c r="AF260" s="32"/>
      <c r="AG260" s="8"/>
      <c r="AH260" s="8"/>
      <c r="AI260" s="8"/>
    </row>
    <row r="261" spans="1:35" ht="33.75">
      <c r="A261" s="13" t="s">
        <v>213</v>
      </c>
      <c r="B261" s="15" t="s">
        <v>12</v>
      </c>
      <c r="C261" s="15">
        <v>1</v>
      </c>
      <c r="D261" s="15">
        <v>961</v>
      </c>
      <c r="E261" s="15">
        <v>1288</v>
      </c>
      <c r="F261" s="16"/>
      <c r="G261" s="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32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32">
        <f>AD271+AD265+AD262</f>
        <v>16040374.69</v>
      </c>
      <c r="AE261" s="32"/>
      <c r="AF261" s="32"/>
      <c r="AG261" s="8"/>
      <c r="AH261" s="8"/>
      <c r="AI261" s="8"/>
    </row>
    <row r="262" spans="1:35" ht="33.75">
      <c r="A262" s="3" t="s">
        <v>13</v>
      </c>
      <c r="B262" s="15" t="s">
        <v>12</v>
      </c>
      <c r="C262" s="15">
        <v>1</v>
      </c>
      <c r="D262" s="15">
        <v>961</v>
      </c>
      <c r="E262" s="15">
        <v>1288</v>
      </c>
      <c r="F262" s="16">
        <v>100</v>
      </c>
      <c r="G262" s="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32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32">
        <f>AD263</f>
        <v>4000</v>
      </c>
      <c r="AE262" s="32"/>
      <c r="AF262" s="32"/>
      <c r="AG262" s="8"/>
      <c r="AH262" s="8"/>
      <c r="AI262" s="8"/>
    </row>
    <row r="263" spans="1:35" ht="11.25">
      <c r="A263" s="3" t="s">
        <v>15</v>
      </c>
      <c r="B263" s="15" t="s">
        <v>12</v>
      </c>
      <c r="C263" s="15">
        <v>1</v>
      </c>
      <c r="D263" s="15">
        <v>961</v>
      </c>
      <c r="E263" s="15">
        <v>1288</v>
      </c>
      <c r="F263" s="16">
        <v>120</v>
      </c>
      <c r="G263" s="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32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32">
        <f>AD264</f>
        <v>4000</v>
      </c>
      <c r="AE263" s="32"/>
      <c r="AF263" s="32"/>
      <c r="AG263" s="8"/>
      <c r="AH263" s="8"/>
      <c r="AI263" s="8"/>
    </row>
    <row r="264" spans="1:35" ht="22.5">
      <c r="A264" s="3" t="s">
        <v>65</v>
      </c>
      <c r="B264" s="15" t="s">
        <v>12</v>
      </c>
      <c r="C264" s="15">
        <v>1</v>
      </c>
      <c r="D264" s="15">
        <v>961</v>
      </c>
      <c r="E264" s="15">
        <v>1288</v>
      </c>
      <c r="F264" s="16">
        <v>122</v>
      </c>
      <c r="G264" s="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32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>
        <v>4000</v>
      </c>
      <c r="AD264" s="32">
        <f>AC264</f>
        <v>4000</v>
      </c>
      <c r="AE264" s="32"/>
      <c r="AF264" s="32"/>
      <c r="AG264" s="8"/>
      <c r="AH264" s="8"/>
      <c r="AI264" s="8"/>
    </row>
    <row r="265" spans="1:35" ht="22.5">
      <c r="A265" s="13" t="s">
        <v>113</v>
      </c>
      <c r="B265" s="15" t="s">
        <v>12</v>
      </c>
      <c r="C265" s="15">
        <v>1</v>
      </c>
      <c r="D265" s="15">
        <v>961</v>
      </c>
      <c r="E265" s="15">
        <v>1288</v>
      </c>
      <c r="F265" s="16">
        <v>400</v>
      </c>
      <c r="G265" s="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32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32">
        <f>AD266</f>
        <v>16000000</v>
      </c>
      <c r="AE265" s="32"/>
      <c r="AF265" s="32"/>
      <c r="AG265" s="8"/>
      <c r="AH265" s="8"/>
      <c r="AI265" s="8"/>
    </row>
    <row r="266" spans="1:35" ht="11.25">
      <c r="A266" s="13" t="s">
        <v>52</v>
      </c>
      <c r="B266" s="15" t="s">
        <v>12</v>
      </c>
      <c r="C266" s="15">
        <v>1</v>
      </c>
      <c r="D266" s="15">
        <v>961</v>
      </c>
      <c r="E266" s="15">
        <v>1288</v>
      </c>
      <c r="F266" s="16">
        <v>410</v>
      </c>
      <c r="G266" s="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2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32">
        <f>AD267</f>
        <v>16000000</v>
      </c>
      <c r="AE266" s="32"/>
      <c r="AF266" s="32"/>
      <c r="AG266" s="8"/>
      <c r="AH266" s="8"/>
      <c r="AI266" s="8"/>
    </row>
    <row r="267" spans="1:35" ht="22.5">
      <c r="A267" s="13" t="s">
        <v>114</v>
      </c>
      <c r="B267" s="15" t="s">
        <v>12</v>
      </c>
      <c r="C267" s="15">
        <v>1</v>
      </c>
      <c r="D267" s="15">
        <v>961</v>
      </c>
      <c r="E267" s="15">
        <v>1288</v>
      </c>
      <c r="F267" s="16">
        <v>414</v>
      </c>
      <c r="G267" s="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2"/>
      <c r="S267" s="8"/>
      <c r="T267" s="8"/>
      <c r="U267" s="8"/>
      <c r="V267" s="8"/>
      <c r="W267" s="8"/>
      <c r="X267" s="8">
        <v>13951960.16</v>
      </c>
      <c r="Y267" s="8"/>
      <c r="Z267" s="8">
        <v>2048039.84</v>
      </c>
      <c r="AA267" s="8"/>
      <c r="AB267" s="8"/>
      <c r="AC267" s="8"/>
      <c r="AD267" s="32">
        <f>X267+Z267</f>
        <v>16000000</v>
      </c>
      <c r="AE267" s="32"/>
      <c r="AF267" s="32"/>
      <c r="AG267" s="8"/>
      <c r="AH267" s="8"/>
      <c r="AI267" s="8"/>
    </row>
    <row r="268" spans="1:35" ht="11.25" hidden="1">
      <c r="A268" s="13" t="s">
        <v>21</v>
      </c>
      <c r="B268" s="15" t="s">
        <v>12</v>
      </c>
      <c r="C268" s="15">
        <v>1</v>
      </c>
      <c r="D268" s="15">
        <v>961</v>
      </c>
      <c r="E268" s="15">
        <v>1288</v>
      </c>
      <c r="F268" s="16">
        <v>800</v>
      </c>
      <c r="G268" s="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32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32">
        <f>AD269</f>
        <v>0</v>
      </c>
      <c r="AE268" s="32"/>
      <c r="AF268" s="32"/>
      <c r="AG268" s="8"/>
      <c r="AH268" s="8"/>
      <c r="AI268" s="8"/>
    </row>
    <row r="269" spans="1:35" ht="11.25" hidden="1">
      <c r="A269" s="13" t="s">
        <v>207</v>
      </c>
      <c r="B269" s="15" t="s">
        <v>12</v>
      </c>
      <c r="C269" s="15">
        <v>1</v>
      </c>
      <c r="D269" s="15">
        <v>961</v>
      </c>
      <c r="E269" s="15">
        <v>1288</v>
      </c>
      <c r="F269" s="16">
        <v>830</v>
      </c>
      <c r="G269" s="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2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32">
        <f>AD270</f>
        <v>0</v>
      </c>
      <c r="AE269" s="32"/>
      <c r="AF269" s="32"/>
      <c r="AG269" s="8"/>
      <c r="AH269" s="8"/>
      <c r="AI269" s="8"/>
    </row>
    <row r="270" spans="1:35" ht="56.25" hidden="1">
      <c r="A270" s="13" t="s">
        <v>206</v>
      </c>
      <c r="B270" s="15" t="s">
        <v>12</v>
      </c>
      <c r="C270" s="15">
        <v>1</v>
      </c>
      <c r="D270" s="15">
        <v>961</v>
      </c>
      <c r="E270" s="15">
        <v>1288</v>
      </c>
      <c r="F270" s="16">
        <v>831</v>
      </c>
      <c r="G270" s="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32"/>
      <c r="S270" s="8"/>
      <c r="T270" s="8"/>
      <c r="U270" s="8"/>
      <c r="V270" s="8"/>
      <c r="W270" s="8"/>
      <c r="X270" s="8">
        <v>0</v>
      </c>
      <c r="Y270" s="8"/>
      <c r="Z270" s="8"/>
      <c r="AA270" s="8"/>
      <c r="AB270" s="8"/>
      <c r="AC270" s="8"/>
      <c r="AD270" s="32">
        <f>X270</f>
        <v>0</v>
      </c>
      <c r="AE270" s="32"/>
      <c r="AF270" s="32"/>
      <c r="AG270" s="8"/>
      <c r="AH270" s="8"/>
      <c r="AI270" s="8"/>
    </row>
    <row r="271" spans="1:35" ht="11.25">
      <c r="A271" s="13" t="s">
        <v>17</v>
      </c>
      <c r="B271" s="15" t="s">
        <v>12</v>
      </c>
      <c r="C271" s="15">
        <v>1</v>
      </c>
      <c r="D271" s="15">
        <v>961</v>
      </c>
      <c r="E271" s="15">
        <v>1288</v>
      </c>
      <c r="F271" s="16">
        <v>200</v>
      </c>
      <c r="G271" s="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32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32">
        <f>AD272</f>
        <v>36374.69</v>
      </c>
      <c r="AE271" s="32"/>
      <c r="AF271" s="32"/>
      <c r="AG271" s="8"/>
      <c r="AH271" s="8"/>
      <c r="AI271" s="8"/>
    </row>
    <row r="272" spans="1:35" ht="11.25">
      <c r="A272" s="13" t="s">
        <v>185</v>
      </c>
      <c r="B272" s="15" t="s">
        <v>12</v>
      </c>
      <c r="C272" s="15">
        <v>1</v>
      </c>
      <c r="D272" s="15">
        <v>961</v>
      </c>
      <c r="E272" s="15">
        <v>1288</v>
      </c>
      <c r="F272" s="16">
        <v>244</v>
      </c>
      <c r="G272" s="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2"/>
      <c r="S272" s="8"/>
      <c r="T272" s="8"/>
      <c r="U272" s="8"/>
      <c r="V272" s="8"/>
      <c r="W272" s="8"/>
      <c r="X272" s="8">
        <v>246789.08</v>
      </c>
      <c r="Y272" s="8"/>
      <c r="Z272" s="8"/>
      <c r="AA272" s="8"/>
      <c r="AB272" s="8">
        <v>-84726.96</v>
      </c>
      <c r="AC272" s="8">
        <v>-125687.43</v>
      </c>
      <c r="AD272" s="32">
        <f>X272+AB272+AC272</f>
        <v>36374.69</v>
      </c>
      <c r="AE272" s="32"/>
      <c r="AF272" s="32"/>
      <c r="AG272" s="8"/>
      <c r="AH272" s="8"/>
      <c r="AI272" s="8"/>
    </row>
    <row r="273" spans="1:35" ht="11.25">
      <c r="A273" s="18" t="s">
        <v>60</v>
      </c>
      <c r="B273" s="15" t="s">
        <v>12</v>
      </c>
      <c r="C273" s="15">
        <v>1</v>
      </c>
      <c r="D273" s="15">
        <v>921</v>
      </c>
      <c r="E273" s="15"/>
      <c r="F273" s="16"/>
      <c r="G273" s="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2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32">
        <f>AD274+AD278+AD282</f>
        <v>829257</v>
      </c>
      <c r="AE273" s="32"/>
      <c r="AF273" s="32"/>
      <c r="AG273" s="8"/>
      <c r="AH273" s="8"/>
      <c r="AI273" s="8"/>
    </row>
    <row r="274" spans="1:35" ht="22.5" hidden="1">
      <c r="A274" s="26" t="s">
        <v>145</v>
      </c>
      <c r="B274" s="15" t="s">
        <v>12</v>
      </c>
      <c r="C274" s="15">
        <v>1</v>
      </c>
      <c r="D274" s="15">
        <v>921</v>
      </c>
      <c r="E274" s="15">
        <v>1291</v>
      </c>
      <c r="F274" s="16"/>
      <c r="G274" s="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2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32">
        <f>AD275</f>
        <v>0</v>
      </c>
      <c r="AE274" s="32"/>
      <c r="AF274" s="32"/>
      <c r="AG274" s="8"/>
      <c r="AH274" s="8"/>
      <c r="AI274" s="8"/>
    </row>
    <row r="275" spans="1:35" ht="22.5" hidden="1">
      <c r="A275" s="13" t="s">
        <v>80</v>
      </c>
      <c r="B275" s="15" t="s">
        <v>12</v>
      </c>
      <c r="C275" s="15">
        <v>1</v>
      </c>
      <c r="D275" s="15">
        <v>921</v>
      </c>
      <c r="E275" s="15">
        <v>1291</v>
      </c>
      <c r="F275" s="16">
        <v>600</v>
      </c>
      <c r="G275" s="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2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32">
        <f>AD276</f>
        <v>0</v>
      </c>
      <c r="AE275" s="32"/>
      <c r="AF275" s="32"/>
      <c r="AG275" s="8"/>
      <c r="AH275" s="8"/>
      <c r="AI275" s="8"/>
    </row>
    <row r="276" spans="1:35" ht="11.25" hidden="1">
      <c r="A276" s="13" t="s">
        <v>57</v>
      </c>
      <c r="B276" s="15" t="s">
        <v>12</v>
      </c>
      <c r="C276" s="15">
        <v>1</v>
      </c>
      <c r="D276" s="15">
        <v>921</v>
      </c>
      <c r="E276" s="15">
        <v>1291</v>
      </c>
      <c r="F276" s="16">
        <v>610</v>
      </c>
      <c r="G276" s="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2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32">
        <f>AD277</f>
        <v>0</v>
      </c>
      <c r="AE276" s="32"/>
      <c r="AF276" s="32"/>
      <c r="AG276" s="8"/>
      <c r="AH276" s="8"/>
      <c r="AI276" s="8"/>
    </row>
    <row r="277" spans="1:35" ht="11.25" hidden="1">
      <c r="A277" s="13" t="s">
        <v>107</v>
      </c>
      <c r="B277" s="15" t="s">
        <v>12</v>
      </c>
      <c r="C277" s="15">
        <v>1</v>
      </c>
      <c r="D277" s="15">
        <v>921</v>
      </c>
      <c r="E277" s="15">
        <v>1291</v>
      </c>
      <c r="F277" s="16">
        <v>612</v>
      </c>
      <c r="G277" s="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2"/>
      <c r="S277" s="8"/>
      <c r="T277" s="8"/>
      <c r="U277" s="8"/>
      <c r="V277" s="8"/>
      <c r="W277" s="8"/>
      <c r="X277" s="8">
        <v>12437</v>
      </c>
      <c r="Y277" s="8">
        <v>-12437</v>
      </c>
      <c r="Z277" s="8"/>
      <c r="AA277" s="8"/>
      <c r="AB277" s="8"/>
      <c r="AC277" s="8"/>
      <c r="AD277" s="32">
        <f>X277+Y277</f>
        <v>0</v>
      </c>
      <c r="AE277" s="32"/>
      <c r="AF277" s="32"/>
      <c r="AG277" s="8"/>
      <c r="AH277" s="8"/>
      <c r="AI277" s="8"/>
    </row>
    <row r="278" spans="1:35" ht="22.5">
      <c r="A278" s="70" t="s">
        <v>210</v>
      </c>
      <c r="B278" s="15" t="s">
        <v>12</v>
      </c>
      <c r="C278" s="15">
        <v>1</v>
      </c>
      <c r="D278" s="15">
        <v>921</v>
      </c>
      <c r="E278" s="15">
        <v>1764</v>
      </c>
      <c r="F278" s="16"/>
      <c r="G278" s="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2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32">
        <f>AD279</f>
        <v>41457</v>
      </c>
      <c r="AE278" s="32"/>
      <c r="AF278" s="32"/>
      <c r="AG278" s="8"/>
      <c r="AH278" s="8"/>
      <c r="AI278" s="8"/>
    </row>
    <row r="279" spans="1:35" ht="22.5">
      <c r="A279" s="13" t="s">
        <v>80</v>
      </c>
      <c r="B279" s="15" t="s">
        <v>12</v>
      </c>
      <c r="C279" s="15">
        <v>1</v>
      </c>
      <c r="D279" s="15">
        <v>921</v>
      </c>
      <c r="E279" s="15">
        <v>1764</v>
      </c>
      <c r="F279" s="16">
        <v>600</v>
      </c>
      <c r="G279" s="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2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32">
        <f>AD280</f>
        <v>41457</v>
      </c>
      <c r="AE279" s="32"/>
      <c r="AF279" s="32"/>
      <c r="AG279" s="8"/>
      <c r="AH279" s="8"/>
      <c r="AI279" s="8"/>
    </row>
    <row r="280" spans="1:35" ht="11.25">
      <c r="A280" s="13" t="s">
        <v>57</v>
      </c>
      <c r="B280" s="15" t="s">
        <v>12</v>
      </c>
      <c r="C280" s="15">
        <v>1</v>
      </c>
      <c r="D280" s="15">
        <v>921</v>
      </c>
      <c r="E280" s="15">
        <v>1764</v>
      </c>
      <c r="F280" s="16">
        <v>610</v>
      </c>
      <c r="G280" s="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2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32">
        <f>AD281</f>
        <v>41457</v>
      </c>
      <c r="AE280" s="32"/>
      <c r="AF280" s="32"/>
      <c r="AG280" s="8"/>
      <c r="AH280" s="8"/>
      <c r="AI280" s="8"/>
    </row>
    <row r="281" spans="1:35" ht="11.25">
      <c r="A281" s="13" t="s">
        <v>107</v>
      </c>
      <c r="B281" s="15" t="s">
        <v>12</v>
      </c>
      <c r="C281" s="15">
        <v>1</v>
      </c>
      <c r="D281" s="15">
        <v>921</v>
      </c>
      <c r="E281" s="15">
        <v>1764</v>
      </c>
      <c r="F281" s="16">
        <v>612</v>
      </c>
      <c r="G281" s="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32"/>
      <c r="S281" s="8"/>
      <c r="T281" s="8"/>
      <c r="U281" s="8"/>
      <c r="V281" s="8"/>
      <c r="W281" s="8"/>
      <c r="X281" s="8"/>
      <c r="Y281" s="8">
        <v>41457</v>
      </c>
      <c r="Z281" s="8"/>
      <c r="AA281" s="8"/>
      <c r="AB281" s="8"/>
      <c r="AC281" s="8"/>
      <c r="AD281" s="32">
        <f>Y281</f>
        <v>41457</v>
      </c>
      <c r="AE281" s="32"/>
      <c r="AF281" s="32"/>
      <c r="AG281" s="8"/>
      <c r="AH281" s="8"/>
      <c r="AI281" s="8"/>
    </row>
    <row r="282" spans="1:35" ht="45">
      <c r="A282" s="70" t="s">
        <v>211</v>
      </c>
      <c r="B282" s="15" t="s">
        <v>12</v>
      </c>
      <c r="C282" s="15">
        <v>1</v>
      </c>
      <c r="D282" s="15">
        <v>921</v>
      </c>
      <c r="E282" s="15">
        <v>5127</v>
      </c>
      <c r="F282" s="16"/>
      <c r="G282" s="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2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32">
        <f>AD283</f>
        <v>787800</v>
      </c>
      <c r="AE282" s="32"/>
      <c r="AF282" s="32"/>
      <c r="AG282" s="8"/>
      <c r="AH282" s="8"/>
      <c r="AI282" s="8"/>
    </row>
    <row r="283" spans="1:35" ht="22.5">
      <c r="A283" s="13" t="s">
        <v>80</v>
      </c>
      <c r="B283" s="15" t="s">
        <v>12</v>
      </c>
      <c r="C283" s="15">
        <v>1</v>
      </c>
      <c r="D283" s="15">
        <v>921</v>
      </c>
      <c r="E283" s="15">
        <v>5127</v>
      </c>
      <c r="F283" s="16">
        <v>600</v>
      </c>
      <c r="G283" s="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32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32">
        <f>AD284</f>
        <v>787800</v>
      </c>
      <c r="AE283" s="32"/>
      <c r="AF283" s="32"/>
      <c r="AG283" s="8"/>
      <c r="AH283" s="8"/>
      <c r="AI283" s="8"/>
    </row>
    <row r="284" spans="1:35" ht="11.25">
      <c r="A284" s="13" t="s">
        <v>57</v>
      </c>
      <c r="B284" s="15" t="s">
        <v>12</v>
      </c>
      <c r="C284" s="15">
        <v>1</v>
      </c>
      <c r="D284" s="15">
        <v>921</v>
      </c>
      <c r="E284" s="15">
        <v>5127</v>
      </c>
      <c r="F284" s="16">
        <v>610</v>
      </c>
      <c r="G284" s="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32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32">
        <f>AD285</f>
        <v>787800</v>
      </c>
      <c r="AE284" s="32"/>
      <c r="AF284" s="32"/>
      <c r="AG284" s="8"/>
      <c r="AH284" s="8"/>
      <c r="AI284" s="8"/>
    </row>
    <row r="285" spans="1:35" ht="11.25">
      <c r="A285" s="13" t="s">
        <v>107</v>
      </c>
      <c r="B285" s="15" t="s">
        <v>12</v>
      </c>
      <c r="C285" s="15">
        <v>1</v>
      </c>
      <c r="D285" s="15">
        <v>921</v>
      </c>
      <c r="E285" s="15">
        <v>5127</v>
      </c>
      <c r="F285" s="16">
        <v>612</v>
      </c>
      <c r="G285" s="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2"/>
      <c r="S285" s="8"/>
      <c r="T285" s="8"/>
      <c r="U285" s="8"/>
      <c r="V285" s="8"/>
      <c r="W285" s="8"/>
      <c r="X285" s="8"/>
      <c r="Y285" s="8">
        <v>787800</v>
      </c>
      <c r="Z285" s="8"/>
      <c r="AA285" s="8"/>
      <c r="AB285" s="8"/>
      <c r="AC285" s="8"/>
      <c r="AD285" s="32">
        <f>Y285</f>
        <v>787800</v>
      </c>
      <c r="AE285" s="32"/>
      <c r="AF285" s="32"/>
      <c r="AG285" s="8"/>
      <c r="AH285" s="8"/>
      <c r="AI285" s="8"/>
    </row>
    <row r="286" spans="1:35" ht="11.25">
      <c r="A286" s="13" t="s">
        <v>182</v>
      </c>
      <c r="B286" s="15" t="s">
        <v>12</v>
      </c>
      <c r="C286" s="15">
        <v>2</v>
      </c>
      <c r="D286" s="15">
        <v>902</v>
      </c>
      <c r="E286" s="15">
        <v>1022</v>
      </c>
      <c r="F286" s="16"/>
      <c r="G286" s="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32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32">
        <f>AD287+AD290</f>
        <v>8698623.85</v>
      </c>
      <c r="AE286" s="32"/>
      <c r="AF286" s="32"/>
      <c r="AG286" s="8"/>
      <c r="AH286" s="8"/>
      <c r="AI286" s="8"/>
    </row>
    <row r="287" spans="1:35" ht="11.25">
      <c r="A287" s="13" t="s">
        <v>17</v>
      </c>
      <c r="B287" s="15" t="s">
        <v>12</v>
      </c>
      <c r="C287" s="15">
        <v>2</v>
      </c>
      <c r="D287" s="15">
        <v>902</v>
      </c>
      <c r="E287" s="15">
        <v>1022</v>
      </c>
      <c r="F287" s="16">
        <v>200</v>
      </c>
      <c r="G287" s="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32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32">
        <f>AD288+AD289</f>
        <v>8665623.85</v>
      </c>
      <c r="AE287" s="32"/>
      <c r="AF287" s="32"/>
      <c r="AG287" s="8"/>
      <c r="AH287" s="8"/>
      <c r="AI287" s="8"/>
    </row>
    <row r="288" spans="1:35" ht="22.5" hidden="1">
      <c r="A288" s="13" t="s">
        <v>19</v>
      </c>
      <c r="B288" s="15" t="s">
        <v>12</v>
      </c>
      <c r="C288" s="15">
        <v>2</v>
      </c>
      <c r="D288" s="15">
        <v>902</v>
      </c>
      <c r="E288" s="15">
        <v>1022</v>
      </c>
      <c r="F288" s="16">
        <v>240</v>
      </c>
      <c r="G288" s="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32"/>
      <c r="S288" s="8"/>
      <c r="T288" s="8">
        <v>7158123.85</v>
      </c>
      <c r="U288" s="8">
        <v>-7158123.85</v>
      </c>
      <c r="V288" s="8"/>
      <c r="W288" s="8"/>
      <c r="X288" s="8"/>
      <c r="Y288" s="8"/>
      <c r="Z288" s="8"/>
      <c r="AA288" s="8"/>
      <c r="AB288" s="8"/>
      <c r="AC288" s="8"/>
      <c r="AD288" s="32">
        <f>T288+U288</f>
        <v>0</v>
      </c>
      <c r="AE288" s="32"/>
      <c r="AF288" s="32"/>
      <c r="AG288" s="8"/>
      <c r="AH288" s="8"/>
      <c r="AI288" s="8"/>
    </row>
    <row r="289" spans="1:35" ht="11.25">
      <c r="A289" s="13" t="s">
        <v>185</v>
      </c>
      <c r="B289" s="15" t="s">
        <v>12</v>
      </c>
      <c r="C289" s="15">
        <v>2</v>
      </c>
      <c r="D289" s="15">
        <v>902</v>
      </c>
      <c r="E289" s="15">
        <v>1022</v>
      </c>
      <c r="F289" s="16">
        <v>244</v>
      </c>
      <c r="G289" s="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32"/>
      <c r="S289" s="8"/>
      <c r="T289" s="8"/>
      <c r="U289" s="8">
        <v>7158123.85</v>
      </c>
      <c r="V289" s="8"/>
      <c r="W289" s="8"/>
      <c r="X289" s="8">
        <v>162500</v>
      </c>
      <c r="Y289" s="8"/>
      <c r="Z289" s="8"/>
      <c r="AA289" s="8"/>
      <c r="AB289" s="8">
        <v>1345000</v>
      </c>
      <c r="AC289" s="8"/>
      <c r="AD289" s="32">
        <f>U289+X289+AB289</f>
        <v>8665623.85</v>
      </c>
      <c r="AE289" s="32"/>
      <c r="AF289" s="32"/>
      <c r="AG289" s="8"/>
      <c r="AH289" s="8"/>
      <c r="AI289" s="8"/>
    </row>
    <row r="290" spans="1:35" ht="22.5">
      <c r="A290" s="3" t="s">
        <v>80</v>
      </c>
      <c r="B290" s="15" t="s">
        <v>12</v>
      </c>
      <c r="C290" s="15">
        <v>2</v>
      </c>
      <c r="D290" s="15">
        <v>902</v>
      </c>
      <c r="E290" s="15">
        <v>1022</v>
      </c>
      <c r="F290" s="16">
        <v>600</v>
      </c>
      <c r="G290" s="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32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32">
        <f>AD291</f>
        <v>33000</v>
      </c>
      <c r="AE290" s="32"/>
      <c r="AF290" s="32"/>
      <c r="AG290" s="8"/>
      <c r="AH290" s="8"/>
      <c r="AI290" s="8"/>
    </row>
    <row r="291" spans="1:35" ht="11.25">
      <c r="A291" s="3" t="s">
        <v>57</v>
      </c>
      <c r="B291" s="15" t="s">
        <v>12</v>
      </c>
      <c r="C291" s="15">
        <v>2</v>
      </c>
      <c r="D291" s="15">
        <v>902</v>
      </c>
      <c r="E291" s="15">
        <v>1022</v>
      </c>
      <c r="F291" s="16">
        <v>610</v>
      </c>
      <c r="G291" s="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2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32">
        <f>AD292</f>
        <v>33000</v>
      </c>
      <c r="AE291" s="32"/>
      <c r="AF291" s="32"/>
      <c r="AG291" s="8"/>
      <c r="AH291" s="8"/>
      <c r="AI291" s="8"/>
    </row>
    <row r="292" spans="1:35" ht="33.75">
      <c r="A292" s="3" t="s">
        <v>28</v>
      </c>
      <c r="B292" s="15" t="s">
        <v>12</v>
      </c>
      <c r="C292" s="15">
        <v>2</v>
      </c>
      <c r="D292" s="15">
        <v>902</v>
      </c>
      <c r="E292" s="15">
        <v>1022</v>
      </c>
      <c r="F292" s="16">
        <v>611</v>
      </c>
      <c r="G292" s="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32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>
        <v>33000</v>
      </c>
      <c r="AD292" s="32">
        <f>AC292</f>
        <v>33000</v>
      </c>
      <c r="AE292" s="32"/>
      <c r="AF292" s="32"/>
      <c r="AG292" s="8"/>
      <c r="AH292" s="8"/>
      <c r="AI292" s="8"/>
    </row>
    <row r="293" spans="1:35" ht="22.5">
      <c r="A293" s="69" t="s">
        <v>189</v>
      </c>
      <c r="B293" s="15" t="s">
        <v>12</v>
      </c>
      <c r="C293" s="15">
        <v>2</v>
      </c>
      <c r="D293" s="15">
        <v>902</v>
      </c>
      <c r="E293" s="15">
        <v>1864</v>
      </c>
      <c r="F293" s="16"/>
      <c r="G293" s="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32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32">
        <f>AD294</f>
        <v>7808123.85</v>
      </c>
      <c r="AE293" s="32"/>
      <c r="AF293" s="32"/>
      <c r="AG293" s="8"/>
      <c r="AH293" s="8"/>
      <c r="AI293" s="8"/>
    </row>
    <row r="294" spans="1:35" ht="11.25">
      <c r="A294" s="13" t="s">
        <v>17</v>
      </c>
      <c r="B294" s="15" t="s">
        <v>12</v>
      </c>
      <c r="C294" s="15">
        <v>2</v>
      </c>
      <c r="D294" s="15">
        <v>902</v>
      </c>
      <c r="E294" s="15">
        <v>1864</v>
      </c>
      <c r="F294" s="16">
        <v>200</v>
      </c>
      <c r="G294" s="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32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32">
        <f>AD295</f>
        <v>7808123.85</v>
      </c>
      <c r="AE294" s="32"/>
      <c r="AF294" s="32"/>
      <c r="AG294" s="8"/>
      <c r="AH294" s="8"/>
      <c r="AI294" s="8"/>
    </row>
    <row r="295" spans="1:35" ht="11.25">
      <c r="A295" s="13" t="s">
        <v>185</v>
      </c>
      <c r="B295" s="15" t="s">
        <v>12</v>
      </c>
      <c r="C295" s="15">
        <v>2</v>
      </c>
      <c r="D295" s="15">
        <v>902</v>
      </c>
      <c r="E295" s="15">
        <v>1864</v>
      </c>
      <c r="F295" s="16">
        <v>244</v>
      </c>
      <c r="G295" s="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2"/>
      <c r="S295" s="8"/>
      <c r="T295" s="8"/>
      <c r="U295" s="8"/>
      <c r="V295" s="8">
        <v>7158123.85</v>
      </c>
      <c r="W295" s="8"/>
      <c r="X295" s="8">
        <v>650000</v>
      </c>
      <c r="Y295" s="8"/>
      <c r="Z295" s="8"/>
      <c r="AA295" s="8"/>
      <c r="AB295" s="8">
        <v>0</v>
      </c>
      <c r="AC295" s="8"/>
      <c r="AD295" s="32">
        <f>V295+X295+AB295</f>
        <v>7808123.85</v>
      </c>
      <c r="AE295" s="32"/>
      <c r="AF295" s="32"/>
      <c r="AG295" s="8"/>
      <c r="AH295" s="8"/>
      <c r="AI295" s="8"/>
    </row>
    <row r="296" spans="1:35" ht="21">
      <c r="A296" s="28" t="s">
        <v>136</v>
      </c>
      <c r="B296" s="19" t="s">
        <v>12</v>
      </c>
      <c r="C296" s="19">
        <v>3</v>
      </c>
      <c r="D296" s="19"/>
      <c r="E296" s="29"/>
      <c r="F296" s="20"/>
      <c r="G296" s="21" t="e">
        <f>G297</f>
        <v>#REF!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46">
        <f>R297</f>
        <v>10859285</v>
      </c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46">
        <f>AD297</f>
        <v>10888647</v>
      </c>
      <c r="AE296" s="46"/>
      <c r="AF296" s="46"/>
      <c r="AG296" s="46">
        <f>AG297</f>
        <v>11234434</v>
      </c>
      <c r="AH296" s="46"/>
      <c r="AI296" s="46">
        <f>AI297</f>
        <v>11234434</v>
      </c>
    </row>
    <row r="297" spans="1:35" ht="11.25">
      <c r="A297" s="17" t="s">
        <v>48</v>
      </c>
      <c r="B297" s="15" t="s">
        <v>12</v>
      </c>
      <c r="C297" s="15">
        <v>3</v>
      </c>
      <c r="D297" s="15">
        <v>902</v>
      </c>
      <c r="E297" s="27"/>
      <c r="F297" s="16"/>
      <c r="G297" s="8" t="e">
        <f>#REF!+G301+#REF!+#REF!</f>
        <v>#REF!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2">
        <f>R301</f>
        <v>10859285</v>
      </c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32">
        <f>AD301+AD298+AD321</f>
        <v>10888647</v>
      </c>
      <c r="AE297" s="32"/>
      <c r="AF297" s="32"/>
      <c r="AG297" s="32">
        <f>AG301+AG298+AG321</f>
        <v>11234434</v>
      </c>
      <c r="AH297" s="32"/>
      <c r="AI297" s="32">
        <f>AI301+AI298+AI321</f>
        <v>11234434</v>
      </c>
    </row>
    <row r="298" spans="1:35" ht="33.75">
      <c r="A298" s="69" t="s">
        <v>190</v>
      </c>
      <c r="B298" s="15" t="s">
        <v>12</v>
      </c>
      <c r="C298" s="15">
        <v>3</v>
      </c>
      <c r="D298" s="15">
        <v>902</v>
      </c>
      <c r="E298" s="27">
        <v>1200</v>
      </c>
      <c r="F298" s="16"/>
      <c r="G298" s="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32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32">
        <f>AD299</f>
        <v>67540</v>
      </c>
      <c r="AE298" s="32"/>
      <c r="AF298" s="32"/>
      <c r="AG298" s="32"/>
      <c r="AH298" s="32"/>
      <c r="AI298" s="32"/>
    </row>
    <row r="299" spans="1:35" ht="11.25">
      <c r="A299" s="13" t="s">
        <v>17</v>
      </c>
      <c r="B299" s="15" t="s">
        <v>12</v>
      </c>
      <c r="C299" s="15">
        <v>3</v>
      </c>
      <c r="D299" s="15">
        <v>902</v>
      </c>
      <c r="E299" s="27">
        <v>1200</v>
      </c>
      <c r="F299" s="16">
        <v>200</v>
      </c>
      <c r="G299" s="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32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32">
        <f>AD300</f>
        <v>67540</v>
      </c>
      <c r="AE299" s="32"/>
      <c r="AF299" s="32"/>
      <c r="AG299" s="32"/>
      <c r="AH299" s="32"/>
      <c r="AI299" s="32"/>
    </row>
    <row r="300" spans="1:35" ht="11.25">
      <c r="A300" s="13" t="s">
        <v>185</v>
      </c>
      <c r="B300" s="15" t="s">
        <v>12</v>
      </c>
      <c r="C300" s="15">
        <v>3</v>
      </c>
      <c r="D300" s="15">
        <v>902</v>
      </c>
      <c r="E300" s="27">
        <v>1200</v>
      </c>
      <c r="F300" s="16">
        <v>244</v>
      </c>
      <c r="G300" s="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32"/>
      <c r="S300" s="8"/>
      <c r="T300" s="8"/>
      <c r="U300" s="8"/>
      <c r="V300" s="8">
        <v>45840</v>
      </c>
      <c r="W300" s="8"/>
      <c r="X300" s="8">
        <v>21700</v>
      </c>
      <c r="Y300" s="8"/>
      <c r="Z300" s="8"/>
      <c r="AA300" s="8"/>
      <c r="AB300" s="8"/>
      <c r="AC300" s="8"/>
      <c r="AD300" s="32">
        <f>V300+X300</f>
        <v>67540</v>
      </c>
      <c r="AE300" s="32"/>
      <c r="AF300" s="32"/>
      <c r="AG300" s="32"/>
      <c r="AH300" s="32"/>
      <c r="AI300" s="32"/>
    </row>
    <row r="301" spans="1:35" ht="33.75">
      <c r="A301" s="3" t="s">
        <v>32</v>
      </c>
      <c r="B301" s="15" t="s">
        <v>12</v>
      </c>
      <c r="C301" s="15">
        <v>3</v>
      </c>
      <c r="D301" s="15">
        <v>902</v>
      </c>
      <c r="E301" s="15">
        <v>1201</v>
      </c>
      <c r="F301" s="25"/>
      <c r="G301" s="8">
        <f>G302+G307+G310</f>
        <v>9184560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32">
        <f>R302+R307+R310</f>
        <v>10859285</v>
      </c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32">
        <f>AD302+AD307+AD310</f>
        <v>10760012</v>
      </c>
      <c r="AE301" s="32"/>
      <c r="AF301" s="32"/>
      <c r="AG301" s="32">
        <f>AG302+AG307+AG310</f>
        <v>11234434</v>
      </c>
      <c r="AH301" s="32"/>
      <c r="AI301" s="32">
        <f>AI302+AI307+AI310</f>
        <v>11234434</v>
      </c>
    </row>
    <row r="302" spans="1:35" ht="33.75">
      <c r="A302" s="3" t="s">
        <v>13</v>
      </c>
      <c r="B302" s="15" t="s">
        <v>12</v>
      </c>
      <c r="C302" s="15">
        <v>3</v>
      </c>
      <c r="D302" s="15">
        <v>902</v>
      </c>
      <c r="E302" s="15">
        <v>1201</v>
      </c>
      <c r="F302" s="16" t="s">
        <v>14</v>
      </c>
      <c r="G302" s="8">
        <f>G303</f>
        <v>7769048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2">
        <f>R303+R306</f>
        <v>9607615</v>
      </c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32">
        <f>AD303+AD306</f>
        <v>9477082</v>
      </c>
      <c r="AE302" s="32"/>
      <c r="AF302" s="32"/>
      <c r="AG302" s="32">
        <f>AG303+AG306</f>
        <v>10087814</v>
      </c>
      <c r="AH302" s="32"/>
      <c r="AI302" s="32">
        <f>AI303+AI306</f>
        <v>10087464</v>
      </c>
    </row>
    <row r="303" spans="1:35" ht="11.25">
      <c r="A303" s="6" t="s">
        <v>30</v>
      </c>
      <c r="B303" s="15" t="s">
        <v>12</v>
      </c>
      <c r="C303" s="15">
        <v>3</v>
      </c>
      <c r="D303" s="15">
        <v>902</v>
      </c>
      <c r="E303" s="15">
        <v>1201</v>
      </c>
      <c r="F303" s="16" t="s">
        <v>31</v>
      </c>
      <c r="G303" s="8">
        <f>G304</f>
        <v>7769048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32">
        <f>R304</f>
        <v>9607015</v>
      </c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32">
        <f>AD304+AD305</f>
        <v>9477082</v>
      </c>
      <c r="AE303" s="32"/>
      <c r="AF303" s="32"/>
      <c r="AG303" s="32">
        <f>AG304</f>
        <v>10087464</v>
      </c>
      <c r="AH303" s="32"/>
      <c r="AI303" s="32">
        <f>AI304</f>
        <v>10087464</v>
      </c>
    </row>
    <row r="304" spans="1:35" ht="22.5">
      <c r="A304" s="3" t="s">
        <v>79</v>
      </c>
      <c r="B304" s="15" t="s">
        <v>12</v>
      </c>
      <c r="C304" s="15">
        <v>3</v>
      </c>
      <c r="D304" s="15">
        <v>902</v>
      </c>
      <c r="E304" s="15">
        <v>1201</v>
      </c>
      <c r="F304" s="16">
        <v>111</v>
      </c>
      <c r="G304" s="8">
        <v>7769048</v>
      </c>
      <c r="H304" s="2"/>
      <c r="I304" s="2"/>
      <c r="J304" s="2"/>
      <c r="K304" s="2"/>
      <c r="L304" s="2"/>
      <c r="M304" s="2"/>
      <c r="N304" s="2"/>
      <c r="O304" s="2"/>
      <c r="P304" s="2"/>
      <c r="Q304" s="2">
        <v>-1200</v>
      </c>
      <c r="R304" s="32">
        <v>9607015</v>
      </c>
      <c r="S304" s="8"/>
      <c r="T304" s="8"/>
      <c r="U304" s="8"/>
      <c r="V304" s="8"/>
      <c r="W304" s="8">
        <v>200000</v>
      </c>
      <c r="X304" s="8">
        <v>-185533</v>
      </c>
      <c r="Y304" s="8"/>
      <c r="Z304" s="8">
        <v>-145000</v>
      </c>
      <c r="AA304" s="8"/>
      <c r="AB304" s="8"/>
      <c r="AC304" s="8"/>
      <c r="AD304" s="32">
        <f>R304+S304+W304+X304+Z304</f>
        <v>9476482</v>
      </c>
      <c r="AE304" s="32"/>
      <c r="AF304" s="32"/>
      <c r="AG304" s="61">
        <v>10087464</v>
      </c>
      <c r="AH304" s="21"/>
      <c r="AI304" s="61">
        <v>10087464</v>
      </c>
    </row>
    <row r="305" spans="1:35" ht="11.25">
      <c r="A305" s="13" t="s">
        <v>222</v>
      </c>
      <c r="B305" s="15" t="s">
        <v>12</v>
      </c>
      <c r="C305" s="15">
        <v>3</v>
      </c>
      <c r="D305" s="15">
        <v>902</v>
      </c>
      <c r="E305" s="15">
        <v>1201</v>
      </c>
      <c r="F305" s="16">
        <v>112</v>
      </c>
      <c r="G305" s="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32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>
        <v>600</v>
      </c>
      <c r="AD305" s="32">
        <f>AC305</f>
        <v>600</v>
      </c>
      <c r="AE305" s="32"/>
      <c r="AF305" s="32"/>
      <c r="AG305" s="61"/>
      <c r="AH305" s="21"/>
      <c r="AI305" s="61"/>
    </row>
    <row r="306" spans="1:35" ht="22.5">
      <c r="A306" s="3" t="s">
        <v>65</v>
      </c>
      <c r="B306" s="15" t="s">
        <v>12</v>
      </c>
      <c r="C306" s="15">
        <v>3</v>
      </c>
      <c r="D306" s="15">
        <v>902</v>
      </c>
      <c r="E306" s="15">
        <v>1201</v>
      </c>
      <c r="F306" s="16">
        <v>122</v>
      </c>
      <c r="G306" s="8"/>
      <c r="H306" s="2"/>
      <c r="I306" s="2"/>
      <c r="J306" s="2"/>
      <c r="K306" s="2"/>
      <c r="L306" s="2"/>
      <c r="M306" s="2"/>
      <c r="N306" s="2"/>
      <c r="O306" s="2"/>
      <c r="P306" s="2"/>
      <c r="Q306" s="2">
        <v>1200</v>
      </c>
      <c r="R306" s="32">
        <v>600</v>
      </c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>
        <v>-600</v>
      </c>
      <c r="AD306" s="32">
        <f>R306+S306+AC306</f>
        <v>0</v>
      </c>
      <c r="AE306" s="32"/>
      <c r="AF306" s="32"/>
      <c r="AG306" s="61">
        <v>350</v>
      </c>
      <c r="AH306" s="21"/>
      <c r="AI306" s="21"/>
    </row>
    <row r="307" spans="1:35" ht="11.25">
      <c r="A307" s="3" t="s">
        <v>17</v>
      </c>
      <c r="B307" s="15" t="s">
        <v>12</v>
      </c>
      <c r="C307" s="15">
        <v>3</v>
      </c>
      <c r="D307" s="15">
        <v>902</v>
      </c>
      <c r="E307" s="15">
        <v>1201</v>
      </c>
      <c r="F307" s="16" t="s">
        <v>18</v>
      </c>
      <c r="G307" s="8">
        <f>G308</f>
        <v>1380812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32">
        <f>R308</f>
        <v>1222364</v>
      </c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32">
        <f>AD308+AD309</f>
        <v>1252454</v>
      </c>
      <c r="AE307" s="32"/>
      <c r="AF307" s="32"/>
      <c r="AG307" s="32">
        <f>AG308+AG309</f>
        <v>1117314</v>
      </c>
      <c r="AH307" s="32"/>
      <c r="AI307" s="32">
        <f>AI308+AI309</f>
        <v>1117664</v>
      </c>
    </row>
    <row r="308" spans="1:35" ht="22.5" hidden="1">
      <c r="A308" s="3" t="s">
        <v>19</v>
      </c>
      <c r="B308" s="15" t="s">
        <v>12</v>
      </c>
      <c r="C308" s="15">
        <v>3</v>
      </c>
      <c r="D308" s="15">
        <v>902</v>
      </c>
      <c r="E308" s="15">
        <v>1201</v>
      </c>
      <c r="F308" s="16" t="s">
        <v>20</v>
      </c>
      <c r="G308" s="8">
        <v>1380812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2">
        <v>1222364</v>
      </c>
      <c r="S308" s="8"/>
      <c r="T308" s="8">
        <v>23760</v>
      </c>
      <c r="U308" s="8">
        <v>-1246124</v>
      </c>
      <c r="V308" s="8"/>
      <c r="W308" s="8"/>
      <c r="X308" s="8"/>
      <c r="Y308" s="8"/>
      <c r="Z308" s="8"/>
      <c r="AA308" s="8"/>
      <c r="AB308" s="8"/>
      <c r="AC308" s="8"/>
      <c r="AD308" s="32">
        <f>R308+S308+T308+U308</f>
        <v>0</v>
      </c>
      <c r="AE308" s="32"/>
      <c r="AF308" s="32"/>
      <c r="AG308" s="8"/>
      <c r="AH308" s="8"/>
      <c r="AI308" s="8"/>
    </row>
    <row r="309" spans="1:35" ht="11.25">
      <c r="A309" s="13" t="s">
        <v>185</v>
      </c>
      <c r="B309" s="15" t="s">
        <v>12</v>
      </c>
      <c r="C309" s="15">
        <v>3</v>
      </c>
      <c r="D309" s="15">
        <v>902</v>
      </c>
      <c r="E309" s="15">
        <v>1201</v>
      </c>
      <c r="F309" s="16">
        <v>244</v>
      </c>
      <c r="G309" s="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2"/>
      <c r="S309" s="8"/>
      <c r="T309" s="8"/>
      <c r="U309" s="8">
        <v>1246124</v>
      </c>
      <c r="V309" s="8"/>
      <c r="W309" s="8"/>
      <c r="X309" s="8"/>
      <c r="Y309" s="8"/>
      <c r="Z309" s="8"/>
      <c r="AA309" s="8"/>
      <c r="AB309" s="8">
        <v>-1170</v>
      </c>
      <c r="AC309" s="8">
        <v>7500</v>
      </c>
      <c r="AD309" s="32">
        <f>U309+AB309+AC309</f>
        <v>1252454</v>
      </c>
      <c r="AE309" s="32"/>
      <c r="AF309" s="32"/>
      <c r="AG309" s="56">
        <v>1117314</v>
      </c>
      <c r="AH309" s="8"/>
      <c r="AI309" s="56">
        <v>1117664</v>
      </c>
    </row>
    <row r="310" spans="1:35" ht="11.25">
      <c r="A310" s="3" t="s">
        <v>21</v>
      </c>
      <c r="B310" s="15" t="s">
        <v>12</v>
      </c>
      <c r="C310" s="15">
        <v>3</v>
      </c>
      <c r="D310" s="15">
        <v>902</v>
      </c>
      <c r="E310" s="15">
        <v>1201</v>
      </c>
      <c r="F310" s="16" t="s">
        <v>22</v>
      </c>
      <c r="G310" s="8">
        <f>G311</f>
        <v>34700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2">
        <f>R311</f>
        <v>29306</v>
      </c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32">
        <f>AD311</f>
        <v>30476</v>
      </c>
      <c r="AE310" s="32"/>
      <c r="AF310" s="32"/>
      <c r="AG310" s="32">
        <f>AG311</f>
        <v>29306</v>
      </c>
      <c r="AH310" s="32"/>
      <c r="AI310" s="32">
        <f>AI311</f>
        <v>29306</v>
      </c>
    </row>
    <row r="311" spans="1:35" ht="11.25">
      <c r="A311" s="3" t="s">
        <v>49</v>
      </c>
      <c r="B311" s="15" t="s">
        <v>12</v>
      </c>
      <c r="C311" s="15">
        <v>3</v>
      </c>
      <c r="D311" s="15">
        <v>902</v>
      </c>
      <c r="E311" s="15">
        <v>1201</v>
      </c>
      <c r="F311" s="16">
        <v>850</v>
      </c>
      <c r="G311" s="8">
        <f>G312+G313</f>
        <v>34700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2">
        <f>R312+R313</f>
        <v>29306</v>
      </c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32">
        <f>AD312+AD313</f>
        <v>30476</v>
      </c>
      <c r="AE311" s="32"/>
      <c r="AF311" s="32"/>
      <c r="AG311" s="32">
        <f>AG312+AG313</f>
        <v>29306</v>
      </c>
      <c r="AH311" s="32"/>
      <c r="AI311" s="32">
        <f>AI312+AI313</f>
        <v>29306</v>
      </c>
    </row>
    <row r="312" spans="1:35" ht="11.25">
      <c r="A312" s="3" t="s">
        <v>23</v>
      </c>
      <c r="B312" s="15" t="s">
        <v>12</v>
      </c>
      <c r="C312" s="15">
        <v>3</v>
      </c>
      <c r="D312" s="15">
        <v>902</v>
      </c>
      <c r="E312" s="15">
        <v>1201</v>
      </c>
      <c r="F312" s="16" t="s">
        <v>24</v>
      </c>
      <c r="G312" s="8">
        <v>16000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2">
        <v>9950</v>
      </c>
      <c r="S312" s="8"/>
      <c r="T312" s="8"/>
      <c r="U312" s="8"/>
      <c r="V312" s="8"/>
      <c r="W312" s="8"/>
      <c r="X312" s="8"/>
      <c r="Y312" s="8"/>
      <c r="Z312" s="8"/>
      <c r="AA312" s="8"/>
      <c r="AB312" s="8">
        <v>710</v>
      </c>
      <c r="AC312" s="8"/>
      <c r="AD312" s="32">
        <f>R312+S312+AB312</f>
        <v>10660</v>
      </c>
      <c r="AE312" s="32"/>
      <c r="AF312" s="32"/>
      <c r="AG312" s="56">
        <v>9950</v>
      </c>
      <c r="AH312" s="8"/>
      <c r="AI312" s="56">
        <v>9950</v>
      </c>
    </row>
    <row r="313" spans="1:35" ht="11.25">
      <c r="A313" s="3" t="s">
        <v>25</v>
      </c>
      <c r="B313" s="15" t="s">
        <v>12</v>
      </c>
      <c r="C313" s="15">
        <v>3</v>
      </c>
      <c r="D313" s="15">
        <v>902</v>
      </c>
      <c r="E313" s="15">
        <v>1201</v>
      </c>
      <c r="F313" s="16" t="s">
        <v>26</v>
      </c>
      <c r="G313" s="8">
        <v>18700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2">
        <v>19356</v>
      </c>
      <c r="S313" s="8"/>
      <c r="T313" s="8"/>
      <c r="U313" s="8"/>
      <c r="V313" s="8"/>
      <c r="W313" s="8"/>
      <c r="X313" s="8"/>
      <c r="Y313" s="8"/>
      <c r="Z313" s="8"/>
      <c r="AA313" s="8"/>
      <c r="AB313" s="8">
        <v>460</v>
      </c>
      <c r="AC313" s="8"/>
      <c r="AD313" s="32">
        <f>R313+S313+AB313</f>
        <v>19816</v>
      </c>
      <c r="AE313" s="32"/>
      <c r="AF313" s="32"/>
      <c r="AG313" s="56">
        <v>19356</v>
      </c>
      <c r="AH313" s="8"/>
      <c r="AI313" s="56">
        <v>19356</v>
      </c>
    </row>
    <row r="314" spans="1:35" ht="22.5" hidden="1">
      <c r="A314" s="4" t="s">
        <v>105</v>
      </c>
      <c r="B314" s="15" t="s">
        <v>12</v>
      </c>
      <c r="C314" s="15">
        <v>3</v>
      </c>
      <c r="D314" s="15">
        <v>902</v>
      </c>
      <c r="E314" s="15">
        <v>1200</v>
      </c>
      <c r="F314" s="16"/>
      <c r="G314" s="8">
        <f>G315</f>
        <v>0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2">
        <f>R315</f>
        <v>0</v>
      </c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32">
        <f>AD315</f>
        <v>0</v>
      </c>
      <c r="AE314" s="32"/>
      <c r="AF314" s="32"/>
      <c r="AG314" s="8"/>
      <c r="AH314" s="8"/>
      <c r="AI314" s="8"/>
    </row>
    <row r="315" spans="1:35" ht="11.25" hidden="1">
      <c r="A315" s="3" t="s">
        <v>17</v>
      </c>
      <c r="B315" s="15" t="s">
        <v>12</v>
      </c>
      <c r="C315" s="15">
        <v>3</v>
      </c>
      <c r="D315" s="15">
        <v>902</v>
      </c>
      <c r="E315" s="15">
        <v>1200</v>
      </c>
      <c r="F315" s="16">
        <v>200</v>
      </c>
      <c r="G315" s="8">
        <f>G316</f>
        <v>0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2">
        <f>R316</f>
        <v>0</v>
      </c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32">
        <f>AD316</f>
        <v>0</v>
      </c>
      <c r="AE315" s="32"/>
      <c r="AF315" s="32"/>
      <c r="AG315" s="8"/>
      <c r="AH315" s="8"/>
      <c r="AI315" s="8"/>
    </row>
    <row r="316" spans="1:35" ht="22.5" hidden="1">
      <c r="A316" s="3" t="s">
        <v>19</v>
      </c>
      <c r="B316" s="15" t="s">
        <v>12</v>
      </c>
      <c r="C316" s="15">
        <v>3</v>
      </c>
      <c r="D316" s="15">
        <v>902</v>
      </c>
      <c r="E316" s="15">
        <v>1200</v>
      </c>
      <c r="F316" s="16">
        <v>240</v>
      </c>
      <c r="G316" s="8">
        <v>0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2">
        <v>0</v>
      </c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32">
        <v>0</v>
      </c>
      <c r="AE316" s="32"/>
      <c r="AF316" s="32"/>
      <c r="AG316" s="8"/>
      <c r="AH316" s="8"/>
      <c r="AI316" s="8"/>
    </row>
    <row r="317" spans="1:35" ht="22.5" hidden="1">
      <c r="A317" s="13" t="s">
        <v>183</v>
      </c>
      <c r="B317" s="15" t="s">
        <v>12</v>
      </c>
      <c r="C317" s="15">
        <v>3</v>
      </c>
      <c r="D317" s="15">
        <v>902</v>
      </c>
      <c r="E317" s="15">
        <v>1203</v>
      </c>
      <c r="F317" s="16"/>
      <c r="G317" s="8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2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32">
        <f>AD318</f>
        <v>0</v>
      </c>
      <c r="AE317" s="32"/>
      <c r="AF317" s="32"/>
      <c r="AG317" s="8"/>
      <c r="AH317" s="8"/>
      <c r="AI317" s="8"/>
    </row>
    <row r="318" spans="1:35" ht="11.25" hidden="1">
      <c r="A318" s="13" t="s">
        <v>17</v>
      </c>
      <c r="B318" s="15" t="s">
        <v>12</v>
      </c>
      <c r="C318" s="15">
        <v>3</v>
      </c>
      <c r="D318" s="15">
        <v>902</v>
      </c>
      <c r="E318" s="15">
        <v>1203</v>
      </c>
      <c r="F318" s="16" t="s">
        <v>18</v>
      </c>
      <c r="G318" s="8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2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32">
        <f>AD319+AD320</f>
        <v>0</v>
      </c>
      <c r="AE318" s="32"/>
      <c r="AF318" s="32"/>
      <c r="AG318" s="8"/>
      <c r="AH318" s="8"/>
      <c r="AI318" s="8"/>
    </row>
    <row r="319" spans="1:35" ht="22.5" hidden="1">
      <c r="A319" s="13" t="s">
        <v>19</v>
      </c>
      <c r="B319" s="15" t="s">
        <v>12</v>
      </c>
      <c r="C319" s="15">
        <v>3</v>
      </c>
      <c r="D319" s="15">
        <v>902</v>
      </c>
      <c r="E319" s="15">
        <v>1203</v>
      </c>
      <c r="F319" s="16" t="s">
        <v>20</v>
      </c>
      <c r="G319" s="8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2"/>
      <c r="S319" s="8"/>
      <c r="T319" s="8">
        <v>200000</v>
      </c>
      <c r="U319" s="8">
        <v>-200000</v>
      </c>
      <c r="V319" s="8"/>
      <c r="W319" s="8"/>
      <c r="X319" s="8"/>
      <c r="Y319" s="8"/>
      <c r="Z319" s="8"/>
      <c r="AA319" s="8"/>
      <c r="AB319" s="8"/>
      <c r="AC319" s="8"/>
      <c r="AD319" s="32">
        <f>T319+U319</f>
        <v>0</v>
      </c>
      <c r="AE319" s="32"/>
      <c r="AF319" s="32"/>
      <c r="AG319" s="8"/>
      <c r="AH319" s="8"/>
      <c r="AI319" s="8"/>
    </row>
    <row r="320" spans="1:35" ht="11.25" hidden="1">
      <c r="A320" s="13" t="s">
        <v>185</v>
      </c>
      <c r="B320" s="15" t="s">
        <v>12</v>
      </c>
      <c r="C320" s="15">
        <v>3</v>
      </c>
      <c r="D320" s="15">
        <v>902</v>
      </c>
      <c r="E320" s="15">
        <v>1203</v>
      </c>
      <c r="F320" s="16">
        <v>244</v>
      </c>
      <c r="G320" s="8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32"/>
      <c r="S320" s="8"/>
      <c r="T320" s="8"/>
      <c r="U320" s="8">
        <v>200000</v>
      </c>
      <c r="V320" s="8"/>
      <c r="W320" s="8">
        <v>-200000</v>
      </c>
      <c r="X320" s="8"/>
      <c r="Y320" s="8"/>
      <c r="Z320" s="8"/>
      <c r="AA320" s="8"/>
      <c r="AB320" s="8"/>
      <c r="AC320" s="8"/>
      <c r="AD320" s="32">
        <f>U320+W320</f>
        <v>0</v>
      </c>
      <c r="AE320" s="32"/>
      <c r="AF320" s="32"/>
      <c r="AG320" s="8"/>
      <c r="AH320" s="8"/>
      <c r="AI320" s="8"/>
    </row>
    <row r="321" spans="1:35" ht="12.75">
      <c r="A321" s="53" t="s">
        <v>191</v>
      </c>
      <c r="B321" s="15" t="s">
        <v>12</v>
      </c>
      <c r="C321" s="15">
        <v>3</v>
      </c>
      <c r="D321" s="15">
        <v>902</v>
      </c>
      <c r="E321" s="15" t="s">
        <v>193</v>
      </c>
      <c r="F321" s="16"/>
      <c r="G321" s="8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32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32">
        <f>AD322</f>
        <v>61095</v>
      </c>
      <c r="AE321" s="32"/>
      <c r="AF321" s="32"/>
      <c r="AG321" s="8"/>
      <c r="AH321" s="8"/>
      <c r="AI321" s="8"/>
    </row>
    <row r="322" spans="1:35" ht="21.75" customHeight="1">
      <c r="A322" s="69" t="s">
        <v>192</v>
      </c>
      <c r="B322" s="15" t="s">
        <v>12</v>
      </c>
      <c r="C322" s="15">
        <v>3</v>
      </c>
      <c r="D322" s="15">
        <v>902</v>
      </c>
      <c r="E322" s="15">
        <v>1204</v>
      </c>
      <c r="F322" s="16"/>
      <c r="G322" s="8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32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32">
        <f>AD323</f>
        <v>61095</v>
      </c>
      <c r="AE322" s="32"/>
      <c r="AF322" s="32"/>
      <c r="AG322" s="8"/>
      <c r="AH322" s="8"/>
      <c r="AI322" s="8"/>
    </row>
    <row r="323" spans="1:35" ht="22.5">
      <c r="A323" s="13" t="s">
        <v>19</v>
      </c>
      <c r="B323" s="15" t="s">
        <v>12</v>
      </c>
      <c r="C323" s="15">
        <v>3</v>
      </c>
      <c r="D323" s="15">
        <v>902</v>
      </c>
      <c r="E323" s="15">
        <v>1204</v>
      </c>
      <c r="F323" s="16" t="s">
        <v>18</v>
      </c>
      <c r="G323" s="8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32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32">
        <f>AD324</f>
        <v>61095</v>
      </c>
      <c r="AE323" s="32"/>
      <c r="AF323" s="32"/>
      <c r="AG323" s="8"/>
      <c r="AH323" s="8"/>
      <c r="AI323" s="8"/>
    </row>
    <row r="324" spans="1:35" ht="11.25">
      <c r="A324" s="13" t="s">
        <v>185</v>
      </c>
      <c r="B324" s="15" t="s">
        <v>12</v>
      </c>
      <c r="C324" s="15">
        <v>3</v>
      </c>
      <c r="D324" s="15">
        <v>902</v>
      </c>
      <c r="E324" s="15">
        <v>1204</v>
      </c>
      <c r="F324" s="16">
        <v>244</v>
      </c>
      <c r="G324" s="8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32"/>
      <c r="S324" s="8"/>
      <c r="T324" s="8"/>
      <c r="U324" s="8"/>
      <c r="V324" s="8">
        <v>51000</v>
      </c>
      <c r="W324" s="8"/>
      <c r="X324" s="8"/>
      <c r="Y324" s="8"/>
      <c r="Z324" s="8"/>
      <c r="AA324" s="8"/>
      <c r="AB324" s="8">
        <v>10095</v>
      </c>
      <c r="AC324" s="8"/>
      <c r="AD324" s="32">
        <f>V324+AB324</f>
        <v>61095</v>
      </c>
      <c r="AE324" s="32"/>
      <c r="AF324" s="32"/>
      <c r="AG324" s="8"/>
      <c r="AH324" s="8"/>
      <c r="AI324" s="8"/>
    </row>
    <row r="325" spans="1:35" ht="21">
      <c r="A325" s="18" t="s">
        <v>137</v>
      </c>
      <c r="B325" s="19" t="s">
        <v>85</v>
      </c>
      <c r="C325" s="19"/>
      <c r="D325" s="19"/>
      <c r="E325" s="19"/>
      <c r="F325" s="20"/>
      <c r="G325" s="21">
        <f>G334+G327</f>
        <v>5469200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46">
        <f>R334+R326</f>
        <v>5300000</v>
      </c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46">
        <f>AD334+AD326</f>
        <v>6522756.239999999</v>
      </c>
      <c r="AE325" s="46"/>
      <c r="AF325" s="46"/>
      <c r="AG325" s="46">
        <f>AG334+AG326</f>
        <v>5300000</v>
      </c>
      <c r="AH325" s="46"/>
      <c r="AI325" s="46">
        <f>AI334+AI326</f>
        <v>5300000</v>
      </c>
    </row>
    <row r="326" spans="1:35" ht="11.25" hidden="1">
      <c r="A326" s="18" t="s">
        <v>48</v>
      </c>
      <c r="B326" s="15" t="s">
        <v>85</v>
      </c>
      <c r="C326" s="15">
        <v>0</v>
      </c>
      <c r="D326" s="15">
        <v>902</v>
      </c>
      <c r="E326" s="19"/>
      <c r="F326" s="20"/>
      <c r="G326" s="2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46">
        <f>R327</f>
        <v>0</v>
      </c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46">
        <f>AD327</f>
        <v>0</v>
      </c>
      <c r="AE326" s="46"/>
      <c r="AF326" s="46"/>
      <c r="AG326" s="8"/>
      <c r="AH326" s="8"/>
      <c r="AI326" s="8"/>
    </row>
    <row r="327" spans="1:35" ht="22.5" hidden="1">
      <c r="A327" s="5" t="s">
        <v>74</v>
      </c>
      <c r="B327" s="15" t="s">
        <v>85</v>
      </c>
      <c r="C327" s="15">
        <v>0</v>
      </c>
      <c r="D327" s="15">
        <v>902</v>
      </c>
      <c r="E327" s="27">
        <v>1300</v>
      </c>
      <c r="F327" s="25" t="s">
        <v>0</v>
      </c>
      <c r="G327" s="8">
        <f>G328</f>
        <v>0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32">
        <f>R328</f>
        <v>0</v>
      </c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32">
        <f>AD328</f>
        <v>0</v>
      </c>
      <c r="AE327" s="32"/>
      <c r="AF327" s="32"/>
      <c r="AG327" s="8"/>
      <c r="AH327" s="8"/>
      <c r="AI327" s="8"/>
    </row>
    <row r="328" spans="1:35" ht="11.25" hidden="1">
      <c r="A328" s="3" t="s">
        <v>17</v>
      </c>
      <c r="B328" s="15" t="s">
        <v>85</v>
      </c>
      <c r="C328" s="15">
        <v>0</v>
      </c>
      <c r="D328" s="15">
        <v>902</v>
      </c>
      <c r="E328" s="27">
        <v>1300</v>
      </c>
      <c r="F328" s="16" t="s">
        <v>18</v>
      </c>
      <c r="G328" s="8">
        <f>G329</f>
        <v>0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32">
        <f>R329</f>
        <v>0</v>
      </c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32">
        <f>AD329</f>
        <v>0</v>
      </c>
      <c r="AE328" s="32"/>
      <c r="AF328" s="32"/>
      <c r="AG328" s="8"/>
      <c r="AH328" s="8"/>
      <c r="AI328" s="8"/>
    </row>
    <row r="329" spans="1:35" ht="22.5" hidden="1">
      <c r="A329" s="3" t="s">
        <v>19</v>
      </c>
      <c r="B329" s="15" t="s">
        <v>85</v>
      </c>
      <c r="C329" s="15">
        <v>0</v>
      </c>
      <c r="D329" s="15">
        <v>902</v>
      </c>
      <c r="E329" s="27">
        <v>1300</v>
      </c>
      <c r="F329" s="16" t="s">
        <v>20</v>
      </c>
      <c r="G329" s="8">
        <v>0</v>
      </c>
      <c r="H329" s="7"/>
      <c r="I329" s="7"/>
      <c r="J329" s="7"/>
      <c r="K329" s="7">
        <v>249973</v>
      </c>
      <c r="L329" s="8">
        <v>-249973</v>
      </c>
      <c r="M329" s="8"/>
      <c r="N329" s="8"/>
      <c r="O329" s="8"/>
      <c r="P329" s="8"/>
      <c r="Q329" s="8"/>
      <c r="R329" s="32">
        <f>G329+H329+I329+J329+K329+L329</f>
        <v>0</v>
      </c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32">
        <f>I329+J329+K329+L329+M329+N329</f>
        <v>0</v>
      </c>
      <c r="AE329" s="32"/>
      <c r="AF329" s="32"/>
      <c r="AG329" s="8"/>
      <c r="AH329" s="8"/>
      <c r="AI329" s="8"/>
    </row>
    <row r="330" spans="1:35" ht="11.25" hidden="1">
      <c r="A330" s="18" t="s">
        <v>59</v>
      </c>
      <c r="B330" s="15"/>
      <c r="C330" s="15"/>
      <c r="D330" s="15">
        <v>903</v>
      </c>
      <c r="E330" s="27"/>
      <c r="F330" s="16"/>
      <c r="G330" s="8"/>
      <c r="H330" s="7"/>
      <c r="I330" s="7"/>
      <c r="J330" s="7"/>
      <c r="K330" s="7"/>
      <c r="L330" s="8"/>
      <c r="M330" s="8"/>
      <c r="N330" s="8"/>
      <c r="O330" s="8"/>
      <c r="P330" s="8"/>
      <c r="Q330" s="8"/>
      <c r="R330" s="32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32"/>
      <c r="AE330" s="32"/>
      <c r="AF330" s="32"/>
      <c r="AG330" s="8"/>
      <c r="AH330" s="8"/>
      <c r="AI330" s="8"/>
    </row>
    <row r="331" spans="1:35" ht="33.75" hidden="1">
      <c r="A331" s="4" t="s">
        <v>104</v>
      </c>
      <c r="B331" s="15" t="s">
        <v>120</v>
      </c>
      <c r="C331" s="15">
        <v>1</v>
      </c>
      <c r="D331" s="15">
        <v>903</v>
      </c>
      <c r="E331" s="27">
        <v>1121</v>
      </c>
      <c r="F331" s="16"/>
      <c r="G331" s="8"/>
      <c r="H331" s="7"/>
      <c r="I331" s="7"/>
      <c r="J331" s="7"/>
      <c r="K331" s="7"/>
      <c r="L331" s="8"/>
      <c r="M331" s="8"/>
      <c r="N331" s="8"/>
      <c r="O331" s="8"/>
      <c r="P331" s="8"/>
      <c r="Q331" s="8"/>
      <c r="R331" s="32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32"/>
      <c r="AE331" s="32"/>
      <c r="AF331" s="32"/>
      <c r="AG331" s="8"/>
      <c r="AH331" s="8"/>
      <c r="AI331" s="8"/>
    </row>
    <row r="332" spans="1:35" ht="11.25" hidden="1">
      <c r="A332" s="3" t="s">
        <v>17</v>
      </c>
      <c r="B332" s="15" t="s">
        <v>120</v>
      </c>
      <c r="C332" s="15">
        <v>1</v>
      </c>
      <c r="D332" s="15">
        <v>903</v>
      </c>
      <c r="E332" s="27">
        <v>1121</v>
      </c>
      <c r="F332" s="16" t="s">
        <v>18</v>
      </c>
      <c r="G332" s="8"/>
      <c r="H332" s="7"/>
      <c r="I332" s="7"/>
      <c r="J332" s="7"/>
      <c r="K332" s="7"/>
      <c r="L332" s="8"/>
      <c r="M332" s="8"/>
      <c r="N332" s="8"/>
      <c r="O332" s="8"/>
      <c r="P332" s="8"/>
      <c r="Q332" s="8"/>
      <c r="R332" s="32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32"/>
      <c r="AE332" s="32"/>
      <c r="AF332" s="32"/>
      <c r="AG332" s="8"/>
      <c r="AH332" s="8"/>
      <c r="AI332" s="8"/>
    </row>
    <row r="333" spans="1:35" ht="22.5" hidden="1">
      <c r="A333" s="3" t="s">
        <v>19</v>
      </c>
      <c r="B333" s="15" t="s">
        <v>120</v>
      </c>
      <c r="C333" s="15">
        <v>1</v>
      </c>
      <c r="D333" s="15">
        <v>903</v>
      </c>
      <c r="E333" s="27">
        <v>1121</v>
      </c>
      <c r="F333" s="16" t="s">
        <v>20</v>
      </c>
      <c r="G333" s="8"/>
      <c r="H333" s="7"/>
      <c r="I333" s="7"/>
      <c r="J333" s="7"/>
      <c r="K333" s="7"/>
      <c r="L333" s="8">
        <v>0</v>
      </c>
      <c r="M333" s="8"/>
      <c r="N333" s="8"/>
      <c r="O333" s="8"/>
      <c r="P333" s="8"/>
      <c r="Q333" s="8"/>
      <c r="R333" s="32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32"/>
      <c r="AE333" s="32"/>
      <c r="AF333" s="32"/>
      <c r="AG333" s="8"/>
      <c r="AH333" s="8"/>
      <c r="AI333" s="8"/>
    </row>
    <row r="334" spans="1:35" ht="11.25">
      <c r="A334" s="18" t="s">
        <v>59</v>
      </c>
      <c r="B334" s="19" t="s">
        <v>85</v>
      </c>
      <c r="C334" s="19">
        <v>0</v>
      </c>
      <c r="D334" s="19">
        <v>903</v>
      </c>
      <c r="E334" s="19"/>
      <c r="F334" s="20"/>
      <c r="G334" s="21">
        <f>G335+G350</f>
        <v>5469200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46">
        <f>R335+R350</f>
        <v>5300000</v>
      </c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46">
        <f>AD335+AD350</f>
        <v>6522756.239999999</v>
      </c>
      <c r="AE334" s="46"/>
      <c r="AF334" s="46"/>
      <c r="AG334" s="46">
        <f>AG335+AG350</f>
        <v>5300000</v>
      </c>
      <c r="AH334" s="46"/>
      <c r="AI334" s="46">
        <f>AI335+AI350</f>
        <v>5300000</v>
      </c>
    </row>
    <row r="335" spans="1:35" ht="22.5">
      <c r="A335" s="26" t="s">
        <v>66</v>
      </c>
      <c r="B335" s="15" t="s">
        <v>85</v>
      </c>
      <c r="C335" s="15">
        <v>0</v>
      </c>
      <c r="D335" s="15">
        <v>903</v>
      </c>
      <c r="E335" s="27">
        <v>1004</v>
      </c>
      <c r="F335" s="25"/>
      <c r="G335" s="8">
        <f>G336+G340+G344</f>
        <v>4469200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32">
        <f>R336+R340+R344</f>
        <v>4800000</v>
      </c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32">
        <f>AD336+AD340+AD344</f>
        <v>4879155.9399999995</v>
      </c>
      <c r="AE335" s="32"/>
      <c r="AF335" s="32"/>
      <c r="AG335" s="32">
        <f>AG336+AG340+AG344</f>
        <v>4800000</v>
      </c>
      <c r="AH335" s="32"/>
      <c r="AI335" s="32">
        <f>AI336+AI340+AI344</f>
        <v>4800000</v>
      </c>
    </row>
    <row r="336" spans="1:35" ht="33.75">
      <c r="A336" s="3" t="s">
        <v>13</v>
      </c>
      <c r="B336" s="15" t="s">
        <v>85</v>
      </c>
      <c r="C336" s="15">
        <v>0</v>
      </c>
      <c r="D336" s="15">
        <v>903</v>
      </c>
      <c r="E336" s="27">
        <v>1004</v>
      </c>
      <c r="F336" s="16" t="s">
        <v>14</v>
      </c>
      <c r="G336" s="8">
        <f>G337</f>
        <v>3352082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32">
        <f>R337</f>
        <v>3670898.8</v>
      </c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32">
        <f>AD337</f>
        <v>3826193.9499999997</v>
      </c>
      <c r="AE336" s="32"/>
      <c r="AF336" s="32"/>
      <c r="AG336" s="32">
        <f>AG337</f>
        <v>3670898.8</v>
      </c>
      <c r="AH336" s="32"/>
      <c r="AI336" s="32">
        <f>AI337</f>
        <v>3670898.8</v>
      </c>
    </row>
    <row r="337" spans="1:35" ht="11.25">
      <c r="A337" s="3" t="s">
        <v>15</v>
      </c>
      <c r="B337" s="15" t="s">
        <v>85</v>
      </c>
      <c r="C337" s="15">
        <v>0</v>
      </c>
      <c r="D337" s="15">
        <v>903</v>
      </c>
      <c r="E337" s="27">
        <v>1004</v>
      </c>
      <c r="F337" s="16" t="s">
        <v>16</v>
      </c>
      <c r="G337" s="8">
        <f>G338+G339</f>
        <v>3352082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32">
        <f>R338+R339</f>
        <v>3670898.8</v>
      </c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32">
        <f>AD338+AD339</f>
        <v>3826193.9499999997</v>
      </c>
      <c r="AE337" s="32"/>
      <c r="AF337" s="32"/>
      <c r="AG337" s="32">
        <f>AG338+AG339</f>
        <v>3670898.8</v>
      </c>
      <c r="AH337" s="32"/>
      <c r="AI337" s="32">
        <f>AI338+AI339</f>
        <v>3670898.8</v>
      </c>
    </row>
    <row r="338" spans="1:35" ht="22.5">
      <c r="A338" s="3" t="s">
        <v>78</v>
      </c>
      <c r="B338" s="15" t="s">
        <v>85</v>
      </c>
      <c r="C338" s="15">
        <v>0</v>
      </c>
      <c r="D338" s="15">
        <v>903</v>
      </c>
      <c r="E338" s="27">
        <v>1004</v>
      </c>
      <c r="F338" s="16">
        <v>121</v>
      </c>
      <c r="G338" s="8">
        <v>3253392</v>
      </c>
      <c r="H338" s="2">
        <v>-3071.61</v>
      </c>
      <c r="I338" s="2"/>
      <c r="J338" s="2"/>
      <c r="K338" s="2">
        <v>225673</v>
      </c>
      <c r="L338" s="2"/>
      <c r="M338" s="2"/>
      <c r="N338" s="2"/>
      <c r="O338" s="2"/>
      <c r="P338" s="2"/>
      <c r="Q338" s="2"/>
      <c r="R338" s="32">
        <v>3560372.8</v>
      </c>
      <c r="S338" s="8"/>
      <c r="T338" s="8"/>
      <c r="U338" s="8">
        <v>-28690</v>
      </c>
      <c r="V338" s="8">
        <v>-3178.85</v>
      </c>
      <c r="W338" s="8"/>
      <c r="X338" s="8"/>
      <c r="Y338" s="8"/>
      <c r="Z338" s="8"/>
      <c r="AA338" s="8"/>
      <c r="AB338" s="8">
        <v>169000</v>
      </c>
      <c r="AC338" s="8"/>
      <c r="AD338" s="32">
        <f>R338+S338+U338+V338+AB338</f>
        <v>3697503.9499999997</v>
      </c>
      <c r="AE338" s="32"/>
      <c r="AF338" s="32"/>
      <c r="AG338" s="56">
        <v>3531682.8</v>
      </c>
      <c r="AH338" s="8"/>
      <c r="AI338" s="56">
        <v>3531682.8</v>
      </c>
    </row>
    <row r="339" spans="1:35" ht="22.5">
      <c r="A339" s="3" t="s">
        <v>65</v>
      </c>
      <c r="B339" s="15" t="s">
        <v>85</v>
      </c>
      <c r="C339" s="15">
        <v>0</v>
      </c>
      <c r="D339" s="15">
        <v>903</v>
      </c>
      <c r="E339" s="27">
        <v>1004</v>
      </c>
      <c r="F339" s="16">
        <v>122</v>
      </c>
      <c r="G339" s="8">
        <v>98690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32">
        <v>110526</v>
      </c>
      <c r="S339" s="8"/>
      <c r="T339" s="8"/>
      <c r="U339" s="8">
        <v>28690</v>
      </c>
      <c r="V339" s="8">
        <v>-10526</v>
      </c>
      <c r="W339" s="8"/>
      <c r="X339" s="8"/>
      <c r="Y339" s="8"/>
      <c r="Z339" s="8"/>
      <c r="AA339" s="8"/>
      <c r="AB339" s="8"/>
      <c r="AC339" s="8"/>
      <c r="AD339" s="32">
        <f>R339+S339+U339+V339</f>
        <v>128690</v>
      </c>
      <c r="AE339" s="32"/>
      <c r="AF339" s="32"/>
      <c r="AG339" s="56">
        <v>139216</v>
      </c>
      <c r="AH339" s="8"/>
      <c r="AI339" s="56">
        <v>139216</v>
      </c>
    </row>
    <row r="340" spans="1:35" ht="11.25">
      <c r="A340" s="3" t="s">
        <v>17</v>
      </c>
      <c r="B340" s="15" t="s">
        <v>85</v>
      </c>
      <c r="C340" s="15">
        <v>0</v>
      </c>
      <c r="D340" s="15">
        <v>903</v>
      </c>
      <c r="E340" s="27">
        <v>1004</v>
      </c>
      <c r="F340" s="16">
        <v>200</v>
      </c>
      <c r="G340" s="8">
        <f>G341</f>
        <v>605490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32">
        <f>R341</f>
        <v>637257.2</v>
      </c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32">
        <f>AD341+AD342</f>
        <v>564217.99</v>
      </c>
      <c r="AE340" s="32"/>
      <c r="AF340" s="32"/>
      <c r="AG340" s="32">
        <f>AG341+AG342</f>
        <v>637257.2</v>
      </c>
      <c r="AH340" s="32"/>
      <c r="AI340" s="32">
        <f>AI341+AI342</f>
        <v>637257.2</v>
      </c>
    </row>
    <row r="341" spans="1:35" ht="22.5" hidden="1">
      <c r="A341" s="3" t="s">
        <v>19</v>
      </c>
      <c r="B341" s="15" t="s">
        <v>85</v>
      </c>
      <c r="C341" s="15">
        <v>0</v>
      </c>
      <c r="D341" s="15">
        <v>903</v>
      </c>
      <c r="E341" s="27">
        <v>1004</v>
      </c>
      <c r="F341" s="16">
        <v>240</v>
      </c>
      <c r="G341" s="8">
        <v>605490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32">
        <v>637257.2</v>
      </c>
      <c r="S341" s="8">
        <v>-40552.88</v>
      </c>
      <c r="T341" s="8"/>
      <c r="U341" s="8">
        <v>-596704.32</v>
      </c>
      <c r="V341" s="8"/>
      <c r="W341" s="8"/>
      <c r="X341" s="8"/>
      <c r="Y341" s="8"/>
      <c r="Z341" s="8"/>
      <c r="AA341" s="8"/>
      <c r="AB341" s="8"/>
      <c r="AC341" s="8"/>
      <c r="AD341" s="32">
        <f>R341+S341+U341</f>
        <v>0</v>
      </c>
      <c r="AE341" s="32"/>
      <c r="AF341" s="32"/>
      <c r="AG341" s="8"/>
      <c r="AH341" s="8"/>
      <c r="AI341" s="8"/>
    </row>
    <row r="342" spans="1:35" ht="11.25">
      <c r="A342" s="13" t="s">
        <v>185</v>
      </c>
      <c r="B342" s="15" t="s">
        <v>85</v>
      </c>
      <c r="C342" s="15">
        <v>0</v>
      </c>
      <c r="D342" s="15">
        <v>903</v>
      </c>
      <c r="E342" s="27">
        <v>1004</v>
      </c>
      <c r="F342" s="16">
        <v>244</v>
      </c>
      <c r="G342" s="8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32"/>
      <c r="S342" s="8"/>
      <c r="T342" s="8"/>
      <c r="U342" s="8">
        <v>596704.32</v>
      </c>
      <c r="V342" s="8">
        <v>-98496.12</v>
      </c>
      <c r="W342" s="8"/>
      <c r="X342" s="8"/>
      <c r="Y342" s="8">
        <v>26400</v>
      </c>
      <c r="Z342" s="8"/>
      <c r="AA342" s="8"/>
      <c r="AB342" s="8">
        <v>3100</v>
      </c>
      <c r="AC342" s="8">
        <v>36509.79</v>
      </c>
      <c r="AD342" s="32">
        <f>U342+V342+Y342+AB342+AC342</f>
        <v>564217.99</v>
      </c>
      <c r="AE342" s="32"/>
      <c r="AF342" s="32"/>
      <c r="AG342" s="56">
        <v>637257.2</v>
      </c>
      <c r="AH342" s="8"/>
      <c r="AI342" s="56">
        <v>637257.2</v>
      </c>
    </row>
    <row r="343" spans="1:35" ht="11.25">
      <c r="A343" s="3" t="s">
        <v>21</v>
      </c>
      <c r="B343" s="15" t="s">
        <v>85</v>
      </c>
      <c r="C343" s="15">
        <v>0</v>
      </c>
      <c r="D343" s="15">
        <v>903</v>
      </c>
      <c r="E343" s="27">
        <v>1004</v>
      </c>
      <c r="F343" s="16">
        <v>800</v>
      </c>
      <c r="G343" s="8">
        <f>G344</f>
        <v>511628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32">
        <f>R344</f>
        <v>491844</v>
      </c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32">
        <f>AD344</f>
        <v>488744</v>
      </c>
      <c r="AE343" s="32"/>
      <c r="AF343" s="32"/>
      <c r="AG343" s="32">
        <f>AG344</f>
        <v>491844</v>
      </c>
      <c r="AH343" s="32"/>
      <c r="AI343" s="32">
        <f>AI344</f>
        <v>491844</v>
      </c>
    </row>
    <row r="344" spans="1:35" ht="11.25">
      <c r="A344" s="3" t="s">
        <v>49</v>
      </c>
      <c r="B344" s="15" t="s">
        <v>85</v>
      </c>
      <c r="C344" s="15">
        <v>0</v>
      </c>
      <c r="D344" s="15">
        <v>903</v>
      </c>
      <c r="E344" s="27">
        <v>1004</v>
      </c>
      <c r="F344" s="16">
        <v>850</v>
      </c>
      <c r="G344" s="8">
        <f>G345+G346</f>
        <v>511628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32">
        <f>R345+R346</f>
        <v>491844</v>
      </c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32">
        <f>AD345+AD346</f>
        <v>488744</v>
      </c>
      <c r="AE344" s="32"/>
      <c r="AF344" s="32"/>
      <c r="AG344" s="32">
        <f>AG345+AG346</f>
        <v>491844</v>
      </c>
      <c r="AH344" s="32"/>
      <c r="AI344" s="32">
        <f>AI345+AI346</f>
        <v>491844</v>
      </c>
    </row>
    <row r="345" spans="1:35" ht="11.25">
      <c r="A345" s="3" t="s">
        <v>23</v>
      </c>
      <c r="B345" s="15" t="s">
        <v>85</v>
      </c>
      <c r="C345" s="15">
        <v>0</v>
      </c>
      <c r="D345" s="15">
        <v>903</v>
      </c>
      <c r="E345" s="27">
        <v>1004</v>
      </c>
      <c r="F345" s="16">
        <v>851</v>
      </c>
      <c r="G345" s="8">
        <v>485928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32">
        <v>490847</v>
      </c>
      <c r="S345" s="8"/>
      <c r="T345" s="8"/>
      <c r="U345" s="8"/>
      <c r="V345" s="8"/>
      <c r="W345" s="8"/>
      <c r="X345" s="8"/>
      <c r="Y345" s="8"/>
      <c r="Z345" s="8"/>
      <c r="AA345" s="8"/>
      <c r="AB345" s="8">
        <v>-3100</v>
      </c>
      <c r="AC345" s="8"/>
      <c r="AD345" s="32">
        <f>R345+S345+AB345</f>
        <v>487747</v>
      </c>
      <c r="AE345" s="32"/>
      <c r="AF345" s="32"/>
      <c r="AG345" s="56">
        <v>490847</v>
      </c>
      <c r="AH345" s="8"/>
      <c r="AI345" s="56">
        <v>490847</v>
      </c>
    </row>
    <row r="346" spans="1:35" ht="11.25">
      <c r="A346" s="3" t="s">
        <v>25</v>
      </c>
      <c r="B346" s="15" t="s">
        <v>85</v>
      </c>
      <c r="C346" s="15">
        <v>0</v>
      </c>
      <c r="D346" s="15">
        <v>903</v>
      </c>
      <c r="E346" s="27">
        <v>1004</v>
      </c>
      <c r="F346" s="16">
        <v>852</v>
      </c>
      <c r="G346" s="8">
        <v>25700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32">
        <v>997</v>
      </c>
      <c r="S346" s="8"/>
      <c r="T346" s="8"/>
      <c r="U346" s="8"/>
      <c r="V346" s="8"/>
      <c r="W346" s="8"/>
      <c r="X346" s="8"/>
      <c r="Y346" s="8"/>
      <c r="Z346" s="8"/>
      <c r="AA346" s="8"/>
      <c r="AB346" s="8">
        <v>0</v>
      </c>
      <c r="AC346" s="8"/>
      <c r="AD346" s="32">
        <f>R346+S346+AB346</f>
        <v>997</v>
      </c>
      <c r="AE346" s="32"/>
      <c r="AF346" s="32"/>
      <c r="AG346" s="56">
        <v>997</v>
      </c>
      <c r="AH346" s="8"/>
      <c r="AI346" s="56">
        <v>997</v>
      </c>
    </row>
    <row r="347" spans="1:35" ht="22.5" hidden="1">
      <c r="A347" s="5" t="s">
        <v>74</v>
      </c>
      <c r="B347" s="15" t="s">
        <v>85</v>
      </c>
      <c r="C347" s="15">
        <v>0</v>
      </c>
      <c r="D347" s="15">
        <v>902</v>
      </c>
      <c r="E347" s="27">
        <v>1300</v>
      </c>
      <c r="F347" s="25" t="s">
        <v>0</v>
      </c>
      <c r="G347" s="8">
        <f>G348</f>
        <v>0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32">
        <f>R348</f>
        <v>0</v>
      </c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32">
        <f>AD348</f>
        <v>0</v>
      </c>
      <c r="AE347" s="32"/>
      <c r="AF347" s="32"/>
      <c r="AG347" s="8"/>
      <c r="AH347" s="8"/>
      <c r="AI347" s="8"/>
    </row>
    <row r="348" spans="1:35" ht="11.25" hidden="1">
      <c r="A348" s="3" t="s">
        <v>17</v>
      </c>
      <c r="B348" s="15" t="s">
        <v>85</v>
      </c>
      <c r="C348" s="15">
        <v>0</v>
      </c>
      <c r="D348" s="15">
        <v>902</v>
      </c>
      <c r="E348" s="27">
        <v>1300</v>
      </c>
      <c r="F348" s="16" t="s">
        <v>18</v>
      </c>
      <c r="G348" s="8">
        <f>G349</f>
        <v>0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32">
        <f>R349</f>
        <v>0</v>
      </c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32">
        <f>AD349</f>
        <v>0</v>
      </c>
      <c r="AE348" s="32"/>
      <c r="AF348" s="32"/>
      <c r="AG348" s="8"/>
      <c r="AH348" s="8"/>
      <c r="AI348" s="8"/>
    </row>
    <row r="349" spans="1:35" ht="22.5" hidden="1">
      <c r="A349" s="3" t="s">
        <v>19</v>
      </c>
      <c r="B349" s="15" t="s">
        <v>85</v>
      </c>
      <c r="C349" s="15">
        <v>0</v>
      </c>
      <c r="D349" s="15">
        <v>902</v>
      </c>
      <c r="E349" s="27">
        <v>1300</v>
      </c>
      <c r="F349" s="16" t="s">
        <v>20</v>
      </c>
      <c r="G349" s="8">
        <v>0</v>
      </c>
      <c r="H349" s="7"/>
      <c r="I349" s="7"/>
      <c r="J349" s="7"/>
      <c r="K349" s="7">
        <v>0</v>
      </c>
      <c r="L349" s="7"/>
      <c r="M349" s="7"/>
      <c r="N349" s="7"/>
      <c r="O349" s="7"/>
      <c r="P349" s="7"/>
      <c r="Q349" s="7"/>
      <c r="R349" s="32">
        <f>G349+H349+I349+J349+K349</f>
        <v>0</v>
      </c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32">
        <f>I349+J349+K349+L349+M349</f>
        <v>0</v>
      </c>
      <c r="AE349" s="32"/>
      <c r="AF349" s="32"/>
      <c r="AG349" s="8"/>
      <c r="AH349" s="8"/>
      <c r="AI349" s="8"/>
    </row>
    <row r="350" spans="1:35" ht="22.5">
      <c r="A350" s="5" t="s">
        <v>74</v>
      </c>
      <c r="B350" s="15" t="s">
        <v>85</v>
      </c>
      <c r="C350" s="15">
        <v>0</v>
      </c>
      <c r="D350" s="15">
        <v>903</v>
      </c>
      <c r="E350" s="27">
        <v>1300</v>
      </c>
      <c r="F350" s="25"/>
      <c r="G350" s="8">
        <f>G351</f>
        <v>1000000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32">
        <f>R351</f>
        <v>500000</v>
      </c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32">
        <f>AD351</f>
        <v>1643600.3</v>
      </c>
      <c r="AE350" s="32"/>
      <c r="AF350" s="32"/>
      <c r="AG350" s="32">
        <f>AG351</f>
        <v>500000</v>
      </c>
      <c r="AH350" s="32"/>
      <c r="AI350" s="32">
        <f>AI351</f>
        <v>500000</v>
      </c>
    </row>
    <row r="351" spans="1:35" ht="11.25">
      <c r="A351" s="3" t="s">
        <v>17</v>
      </c>
      <c r="B351" s="15" t="s">
        <v>85</v>
      </c>
      <c r="C351" s="15">
        <v>0</v>
      </c>
      <c r="D351" s="15">
        <v>903</v>
      </c>
      <c r="E351" s="27">
        <v>1300</v>
      </c>
      <c r="F351" s="16" t="s">
        <v>18</v>
      </c>
      <c r="G351" s="8">
        <f>G352</f>
        <v>1000000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32">
        <f>R352</f>
        <v>500000</v>
      </c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32">
        <f>AD352+AD360</f>
        <v>1643600.3</v>
      </c>
      <c r="AE351" s="32"/>
      <c r="AF351" s="32"/>
      <c r="AG351" s="32">
        <f>AG352+AG360</f>
        <v>500000</v>
      </c>
      <c r="AH351" s="32"/>
      <c r="AI351" s="32">
        <f>AI352+AI360</f>
        <v>500000</v>
      </c>
    </row>
    <row r="352" spans="1:35" s="41" customFormat="1" ht="22.5" hidden="1">
      <c r="A352" s="3" t="s">
        <v>19</v>
      </c>
      <c r="B352" s="15" t="s">
        <v>85</v>
      </c>
      <c r="C352" s="15">
        <v>0</v>
      </c>
      <c r="D352" s="15">
        <v>903</v>
      </c>
      <c r="E352" s="27">
        <v>1300</v>
      </c>
      <c r="F352" s="16" t="s">
        <v>20</v>
      </c>
      <c r="G352" s="8">
        <v>1000000</v>
      </c>
      <c r="H352" s="7"/>
      <c r="I352" s="7"/>
      <c r="J352" s="7"/>
      <c r="K352" s="7">
        <v>0</v>
      </c>
      <c r="L352" s="7"/>
      <c r="M352" s="7">
        <v>146399.5</v>
      </c>
      <c r="N352" s="7"/>
      <c r="O352" s="7"/>
      <c r="P352" s="7"/>
      <c r="Q352" s="7"/>
      <c r="R352" s="32">
        <v>500000</v>
      </c>
      <c r="S352" s="8"/>
      <c r="T352" s="8"/>
      <c r="U352" s="8">
        <v>-500000</v>
      </c>
      <c r="V352" s="8"/>
      <c r="W352" s="8"/>
      <c r="X352" s="8"/>
      <c r="Y352" s="8"/>
      <c r="Z352" s="8"/>
      <c r="AA352" s="8"/>
      <c r="AB352" s="8"/>
      <c r="AC352" s="8"/>
      <c r="AD352" s="32">
        <f>R352+S352+U352</f>
        <v>0</v>
      </c>
      <c r="AE352" s="32"/>
      <c r="AF352" s="32"/>
      <c r="AG352" s="8"/>
      <c r="AH352" s="8"/>
      <c r="AI352" s="8"/>
    </row>
    <row r="353" spans="1:35" s="41" customFormat="1" ht="22.5" hidden="1">
      <c r="A353" s="5" t="s">
        <v>74</v>
      </c>
      <c r="B353" s="15" t="s">
        <v>85</v>
      </c>
      <c r="C353" s="15">
        <v>0</v>
      </c>
      <c r="D353" s="15">
        <v>902</v>
      </c>
      <c r="E353" s="27">
        <v>1300</v>
      </c>
      <c r="F353" s="25" t="s">
        <v>0</v>
      </c>
      <c r="G353" s="8">
        <f>G354</f>
        <v>0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32">
        <f>R354</f>
        <v>0</v>
      </c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32">
        <f>AD354</f>
        <v>0</v>
      </c>
      <c r="AE353" s="32"/>
      <c r="AF353" s="32"/>
      <c r="AG353" s="8"/>
      <c r="AH353" s="8"/>
      <c r="AI353" s="8"/>
    </row>
    <row r="354" spans="1:35" s="41" customFormat="1" ht="11.25" hidden="1">
      <c r="A354" s="3" t="s">
        <v>17</v>
      </c>
      <c r="B354" s="15" t="s">
        <v>85</v>
      </c>
      <c r="C354" s="15">
        <v>0</v>
      </c>
      <c r="D354" s="15">
        <v>902</v>
      </c>
      <c r="E354" s="27">
        <v>1300</v>
      </c>
      <c r="F354" s="16" t="s">
        <v>18</v>
      </c>
      <c r="G354" s="8">
        <f>G355</f>
        <v>0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32">
        <f>R355</f>
        <v>0</v>
      </c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32">
        <f>AD355</f>
        <v>0</v>
      </c>
      <c r="AE354" s="32"/>
      <c r="AF354" s="32"/>
      <c r="AG354" s="8"/>
      <c r="AH354" s="8"/>
      <c r="AI354" s="8"/>
    </row>
    <row r="355" spans="1:35" s="41" customFormat="1" ht="22.5" hidden="1">
      <c r="A355" s="3" t="s">
        <v>19</v>
      </c>
      <c r="B355" s="15" t="s">
        <v>85</v>
      </c>
      <c r="C355" s="15">
        <v>0</v>
      </c>
      <c r="D355" s="15">
        <v>902</v>
      </c>
      <c r="E355" s="27">
        <v>1300</v>
      </c>
      <c r="F355" s="16" t="s">
        <v>20</v>
      </c>
      <c r="G355" s="8">
        <v>0</v>
      </c>
      <c r="H355" s="7"/>
      <c r="I355" s="7"/>
      <c r="J355" s="7"/>
      <c r="K355" s="7">
        <v>0</v>
      </c>
      <c r="L355" s="7"/>
      <c r="M355" s="7"/>
      <c r="N355" s="7"/>
      <c r="O355" s="7"/>
      <c r="P355" s="7"/>
      <c r="Q355" s="7"/>
      <c r="R355" s="32">
        <f>G355+H355+I355+J355+K355</f>
        <v>0</v>
      </c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32">
        <f>I355+J355+K355+L355+M355</f>
        <v>0</v>
      </c>
      <c r="AE355" s="32"/>
      <c r="AF355" s="32"/>
      <c r="AG355" s="8"/>
      <c r="AH355" s="8"/>
      <c r="AI355" s="8"/>
    </row>
    <row r="356" spans="1:35" s="41" customFormat="1" ht="11.25" hidden="1">
      <c r="A356" s="18" t="s">
        <v>60</v>
      </c>
      <c r="B356" s="15"/>
      <c r="C356" s="15"/>
      <c r="D356" s="15">
        <v>921</v>
      </c>
      <c r="E356" s="27">
        <v>1121</v>
      </c>
      <c r="F356" s="16"/>
      <c r="G356" s="8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32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32"/>
      <c r="AE356" s="32"/>
      <c r="AF356" s="32"/>
      <c r="AG356" s="8"/>
      <c r="AH356" s="8"/>
      <c r="AI356" s="8"/>
    </row>
    <row r="357" spans="1:35" s="41" customFormat="1" ht="33.75" hidden="1">
      <c r="A357" s="4" t="s">
        <v>104</v>
      </c>
      <c r="B357" s="15" t="s">
        <v>120</v>
      </c>
      <c r="C357" s="15">
        <v>1</v>
      </c>
      <c r="D357" s="15">
        <v>921</v>
      </c>
      <c r="E357" s="27">
        <v>1121</v>
      </c>
      <c r="F357" s="16"/>
      <c r="G357" s="8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32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32"/>
      <c r="AE357" s="32"/>
      <c r="AF357" s="32"/>
      <c r="AG357" s="8"/>
      <c r="AH357" s="8"/>
      <c r="AI357" s="8"/>
    </row>
    <row r="358" spans="1:35" s="41" customFormat="1" ht="11.25" hidden="1">
      <c r="A358" s="3" t="s">
        <v>17</v>
      </c>
      <c r="B358" s="15" t="s">
        <v>120</v>
      </c>
      <c r="C358" s="15">
        <v>1</v>
      </c>
      <c r="D358" s="15">
        <v>921</v>
      </c>
      <c r="E358" s="27">
        <v>1121</v>
      </c>
      <c r="F358" s="16" t="s">
        <v>18</v>
      </c>
      <c r="G358" s="8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32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32"/>
      <c r="AE358" s="32"/>
      <c r="AF358" s="32"/>
      <c r="AG358" s="8"/>
      <c r="AH358" s="8"/>
      <c r="AI358" s="8"/>
    </row>
    <row r="359" spans="1:35" s="41" customFormat="1" ht="22.5" hidden="1">
      <c r="A359" s="3" t="s">
        <v>19</v>
      </c>
      <c r="B359" s="15" t="s">
        <v>120</v>
      </c>
      <c r="C359" s="15">
        <v>1</v>
      </c>
      <c r="D359" s="15">
        <v>921</v>
      </c>
      <c r="E359" s="27">
        <v>1121</v>
      </c>
      <c r="F359" s="16" t="s">
        <v>20</v>
      </c>
      <c r="G359" s="8"/>
      <c r="H359" s="7"/>
      <c r="I359" s="7"/>
      <c r="J359" s="7"/>
      <c r="K359" s="7"/>
      <c r="L359" s="7">
        <v>0</v>
      </c>
      <c r="M359" s="7"/>
      <c r="N359" s="7"/>
      <c r="O359" s="7"/>
      <c r="P359" s="7"/>
      <c r="Q359" s="7"/>
      <c r="R359" s="32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32"/>
      <c r="AE359" s="32"/>
      <c r="AF359" s="32"/>
      <c r="AG359" s="8"/>
      <c r="AH359" s="8"/>
      <c r="AI359" s="8"/>
    </row>
    <row r="360" spans="1:35" s="41" customFormat="1" ht="11.25">
      <c r="A360" s="13" t="s">
        <v>185</v>
      </c>
      <c r="B360" s="15" t="s">
        <v>85</v>
      </c>
      <c r="C360" s="15">
        <v>0</v>
      </c>
      <c r="D360" s="15">
        <v>903</v>
      </c>
      <c r="E360" s="27">
        <v>1300</v>
      </c>
      <c r="F360" s="16">
        <v>244</v>
      </c>
      <c r="G360" s="8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32"/>
      <c r="S360" s="8"/>
      <c r="T360" s="8"/>
      <c r="U360" s="8">
        <v>500000</v>
      </c>
      <c r="V360" s="8">
        <v>300000</v>
      </c>
      <c r="W360" s="8"/>
      <c r="X360" s="8"/>
      <c r="Y360" s="8">
        <v>193600</v>
      </c>
      <c r="Z360" s="8"/>
      <c r="AA360" s="8">
        <v>150000.3</v>
      </c>
      <c r="AB360" s="8">
        <v>500000</v>
      </c>
      <c r="AC360" s="8"/>
      <c r="AD360" s="32">
        <f>U360+V360+Y360+AA360+AB360</f>
        <v>1643600.3</v>
      </c>
      <c r="AE360" s="32"/>
      <c r="AF360" s="32"/>
      <c r="AG360" s="56">
        <v>500000</v>
      </c>
      <c r="AH360" s="8"/>
      <c r="AI360" s="56">
        <v>500000</v>
      </c>
    </row>
    <row r="361" spans="1:35" ht="21">
      <c r="A361" s="18" t="s">
        <v>138</v>
      </c>
      <c r="B361" s="19" t="s">
        <v>86</v>
      </c>
      <c r="C361" s="19"/>
      <c r="D361" s="19"/>
      <c r="E361" s="19"/>
      <c r="F361" s="16"/>
      <c r="G361" s="21" t="e">
        <f>G362+G441</f>
        <v>#REF!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46">
        <f>R362+R441+R475</f>
        <v>489479369.15</v>
      </c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46">
        <f>AD362+AD441+AD475</f>
        <v>498872734.99999994</v>
      </c>
      <c r="AE361" s="46"/>
      <c r="AF361" s="46"/>
      <c r="AG361" s="46">
        <f>AG362+AG441+AG475</f>
        <v>493976840.62</v>
      </c>
      <c r="AH361" s="46"/>
      <c r="AI361" s="46">
        <f>AI362+AI441+AI475</f>
        <v>492723856</v>
      </c>
    </row>
    <row r="362" spans="1:35" ht="11.25">
      <c r="A362" s="18" t="s">
        <v>139</v>
      </c>
      <c r="B362" s="19" t="s">
        <v>86</v>
      </c>
      <c r="C362" s="19">
        <v>1</v>
      </c>
      <c r="D362" s="19"/>
      <c r="E362" s="19"/>
      <c r="F362" s="20"/>
      <c r="G362" s="21">
        <f>G363</f>
        <v>424365447.72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46">
        <f>R363</f>
        <v>450820059.15</v>
      </c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46">
        <f>AD363</f>
        <v>449439553.15</v>
      </c>
      <c r="AE362" s="46"/>
      <c r="AF362" s="46"/>
      <c r="AG362" s="46">
        <f>AG363</f>
        <v>452836023</v>
      </c>
      <c r="AH362" s="46"/>
      <c r="AI362" s="46">
        <f>AI363</f>
        <v>452836023</v>
      </c>
    </row>
    <row r="363" spans="1:35" ht="11.25">
      <c r="A363" s="18" t="s">
        <v>60</v>
      </c>
      <c r="B363" s="19" t="s">
        <v>86</v>
      </c>
      <c r="C363" s="19">
        <v>1</v>
      </c>
      <c r="D363" s="19">
        <v>921</v>
      </c>
      <c r="E363" s="19"/>
      <c r="F363" s="20"/>
      <c r="G363" s="21">
        <f>G364+G368+G417+G421+G425+G429+G433+G437</f>
        <v>424365447.72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46">
        <f>R364+R368+R417+R421+R425+R429+R433+R437</f>
        <v>450820059.15</v>
      </c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46">
        <f>AD364+AD368+AD417+AD421+AD425+AD429+AD433+AD437</f>
        <v>449439553.15</v>
      </c>
      <c r="AE363" s="46"/>
      <c r="AF363" s="46"/>
      <c r="AG363" s="46">
        <f>AG364+AG368+AG417+AG421+AG425+AG429+AG433+AG437</f>
        <v>452836023</v>
      </c>
      <c r="AH363" s="46"/>
      <c r="AI363" s="46">
        <f>AI364+AI368+AI417+AI421+AI425+AI429+AI433+AI437</f>
        <v>452836023</v>
      </c>
    </row>
    <row r="364" spans="1:35" ht="11.25">
      <c r="A364" s="3" t="s">
        <v>61</v>
      </c>
      <c r="B364" s="15" t="s">
        <v>86</v>
      </c>
      <c r="C364" s="15">
        <v>1</v>
      </c>
      <c r="D364" s="15">
        <v>921</v>
      </c>
      <c r="E364" s="15">
        <v>1030</v>
      </c>
      <c r="F364" s="16"/>
      <c r="G364" s="8">
        <f>G365</f>
        <v>41925909.56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2">
        <f>R365</f>
        <v>43538356</v>
      </c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32">
        <f>AD365</f>
        <v>45072193.51</v>
      </c>
      <c r="AE364" s="32"/>
      <c r="AF364" s="32"/>
      <c r="AG364" s="32">
        <f aca="true" t="shared" si="18" ref="AG364:AI366">AG365</f>
        <v>43538356</v>
      </c>
      <c r="AH364" s="32"/>
      <c r="AI364" s="32">
        <f t="shared" si="18"/>
        <v>43538356</v>
      </c>
    </row>
    <row r="365" spans="1:35" s="41" customFormat="1" ht="22.5">
      <c r="A365" s="3" t="s">
        <v>80</v>
      </c>
      <c r="B365" s="15" t="s">
        <v>86</v>
      </c>
      <c r="C365" s="15">
        <v>1</v>
      </c>
      <c r="D365" s="15">
        <v>921</v>
      </c>
      <c r="E365" s="15">
        <v>1030</v>
      </c>
      <c r="F365" s="16" t="s">
        <v>27</v>
      </c>
      <c r="G365" s="8">
        <f>G366</f>
        <v>41925909.56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32">
        <f>R366</f>
        <v>43538356</v>
      </c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32">
        <f>AD366</f>
        <v>45072193.51</v>
      </c>
      <c r="AE365" s="32"/>
      <c r="AF365" s="32"/>
      <c r="AG365" s="32">
        <f t="shared" si="18"/>
        <v>43538356</v>
      </c>
      <c r="AH365" s="32"/>
      <c r="AI365" s="32">
        <f t="shared" si="18"/>
        <v>43538356</v>
      </c>
    </row>
    <row r="366" spans="1:35" ht="11.25">
      <c r="A366" s="3" t="s">
        <v>57</v>
      </c>
      <c r="B366" s="15" t="s">
        <v>86</v>
      </c>
      <c r="C366" s="15">
        <v>1</v>
      </c>
      <c r="D366" s="15">
        <v>921</v>
      </c>
      <c r="E366" s="15">
        <v>1030</v>
      </c>
      <c r="F366" s="16">
        <v>610</v>
      </c>
      <c r="G366" s="8">
        <f>G367</f>
        <v>41925909.56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2">
        <f>R367</f>
        <v>43538356</v>
      </c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32">
        <f>AD367</f>
        <v>45072193.51</v>
      </c>
      <c r="AE366" s="32"/>
      <c r="AF366" s="32"/>
      <c r="AG366" s="32">
        <f t="shared" si="18"/>
        <v>43538356</v>
      </c>
      <c r="AH366" s="32"/>
      <c r="AI366" s="32">
        <f t="shared" si="18"/>
        <v>43538356</v>
      </c>
    </row>
    <row r="367" spans="1:35" ht="33.75">
      <c r="A367" s="3" t="s">
        <v>28</v>
      </c>
      <c r="B367" s="15" t="s">
        <v>86</v>
      </c>
      <c r="C367" s="15">
        <v>1</v>
      </c>
      <c r="D367" s="15">
        <v>921</v>
      </c>
      <c r="E367" s="15">
        <v>1030</v>
      </c>
      <c r="F367" s="16" t="s">
        <v>29</v>
      </c>
      <c r="G367" s="8">
        <v>41925909.56</v>
      </c>
      <c r="H367" s="2"/>
      <c r="I367" s="2"/>
      <c r="J367" s="2"/>
      <c r="K367" s="2">
        <v>267929</v>
      </c>
      <c r="L367" s="2"/>
      <c r="M367" s="2"/>
      <c r="N367" s="2"/>
      <c r="O367" s="2">
        <v>-5000</v>
      </c>
      <c r="P367" s="2">
        <v>-9739.6</v>
      </c>
      <c r="Q367" s="2">
        <v>401443</v>
      </c>
      <c r="R367" s="32">
        <v>43538356</v>
      </c>
      <c r="S367" s="8"/>
      <c r="T367" s="8"/>
      <c r="U367" s="8"/>
      <c r="V367" s="8">
        <v>922995</v>
      </c>
      <c r="W367" s="8"/>
      <c r="X367" s="8"/>
      <c r="Y367" s="8">
        <v>-5000</v>
      </c>
      <c r="Z367" s="8">
        <v>617342.51</v>
      </c>
      <c r="AA367" s="8">
        <v>-1500</v>
      </c>
      <c r="AB367" s="8"/>
      <c r="AC367" s="8"/>
      <c r="AD367" s="32">
        <f>R367+S367+V367+Y367+Z367+AA367</f>
        <v>45072193.51</v>
      </c>
      <c r="AE367" s="32"/>
      <c r="AF367" s="32"/>
      <c r="AG367" s="56">
        <v>43538356</v>
      </c>
      <c r="AH367" s="8"/>
      <c r="AI367" s="56">
        <v>43538356</v>
      </c>
    </row>
    <row r="368" spans="1:35" ht="11.25">
      <c r="A368" s="26" t="s">
        <v>75</v>
      </c>
      <c r="B368" s="15" t="s">
        <v>86</v>
      </c>
      <c r="C368" s="15">
        <v>1</v>
      </c>
      <c r="D368" s="15">
        <v>921</v>
      </c>
      <c r="E368" s="15">
        <v>1040</v>
      </c>
      <c r="F368" s="16"/>
      <c r="G368" s="8">
        <f>G369+G373+G377+G381+G385+G389+G393+G397+G401+G405+G409+G413</f>
        <v>42366049.080000006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32">
        <f>R369+R373+R377+R381+R385+R389+R393+R397+R401+R405+R409+R413</f>
        <v>43655490</v>
      </c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32">
        <f>AD369+AD373+AD377+AD381+AD385+AD389+AD393+AD397+AD401+AD405+AD409+AD413</f>
        <v>43983245.35</v>
      </c>
      <c r="AE368" s="32"/>
      <c r="AF368" s="32"/>
      <c r="AG368" s="32">
        <f>AG369+AG373+AG377+AG381+AG385+AG389+AG393+AG397+AG401+AG405+AG409+AG413</f>
        <v>43310712</v>
      </c>
      <c r="AH368" s="32"/>
      <c r="AI368" s="32">
        <f>AI369+AI373+AI377+AI381+AI385+AI389+AI393+AI397+AI401+AI405+AI409+AI413</f>
        <v>43310712</v>
      </c>
    </row>
    <row r="369" spans="1:35" ht="33.75">
      <c r="A369" s="26" t="s">
        <v>153</v>
      </c>
      <c r="B369" s="15" t="s">
        <v>86</v>
      </c>
      <c r="C369" s="15">
        <v>1</v>
      </c>
      <c r="D369" s="15">
        <v>921</v>
      </c>
      <c r="E369" s="15">
        <v>1041</v>
      </c>
      <c r="F369" s="16"/>
      <c r="G369" s="8">
        <f>G370</f>
        <v>3573590.44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32">
        <f>R370</f>
        <v>3639920</v>
      </c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32">
        <f>AD370</f>
        <v>3639920</v>
      </c>
      <c r="AE369" s="32"/>
      <c r="AF369" s="32"/>
      <c r="AG369" s="32">
        <f aca="true" t="shared" si="19" ref="AG369:AI371">AG370</f>
        <v>3639920</v>
      </c>
      <c r="AH369" s="32"/>
      <c r="AI369" s="32">
        <f t="shared" si="19"/>
        <v>3639920</v>
      </c>
    </row>
    <row r="370" spans="1:35" ht="22.5">
      <c r="A370" s="3" t="s">
        <v>80</v>
      </c>
      <c r="B370" s="15" t="s">
        <v>86</v>
      </c>
      <c r="C370" s="15">
        <v>1</v>
      </c>
      <c r="D370" s="15">
        <v>921</v>
      </c>
      <c r="E370" s="15">
        <v>1041</v>
      </c>
      <c r="F370" s="16">
        <v>600</v>
      </c>
      <c r="G370" s="8">
        <f>G371</f>
        <v>3573590.44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32">
        <f>R371</f>
        <v>3639920</v>
      </c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32">
        <f>AD371</f>
        <v>3639920</v>
      </c>
      <c r="AE370" s="32"/>
      <c r="AF370" s="32"/>
      <c r="AG370" s="32">
        <f t="shared" si="19"/>
        <v>3639920</v>
      </c>
      <c r="AH370" s="32"/>
      <c r="AI370" s="32">
        <f t="shared" si="19"/>
        <v>3639920</v>
      </c>
    </row>
    <row r="371" spans="1:35" ht="11.25">
      <c r="A371" s="3" t="s">
        <v>57</v>
      </c>
      <c r="B371" s="15" t="s">
        <v>86</v>
      </c>
      <c r="C371" s="15">
        <v>1</v>
      </c>
      <c r="D371" s="15">
        <v>921</v>
      </c>
      <c r="E371" s="15">
        <v>1041</v>
      </c>
      <c r="F371" s="16">
        <v>610</v>
      </c>
      <c r="G371" s="8">
        <f>G372</f>
        <v>3573590.44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32">
        <f>R372</f>
        <v>3639920</v>
      </c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32">
        <f>AD372</f>
        <v>3639920</v>
      </c>
      <c r="AE371" s="32"/>
      <c r="AF371" s="32"/>
      <c r="AG371" s="32">
        <f t="shared" si="19"/>
        <v>3639920</v>
      </c>
      <c r="AH371" s="32"/>
      <c r="AI371" s="32">
        <f t="shared" si="19"/>
        <v>3639920</v>
      </c>
    </row>
    <row r="372" spans="1:35" ht="33.75">
      <c r="A372" s="3" t="s">
        <v>28</v>
      </c>
      <c r="B372" s="15" t="s">
        <v>86</v>
      </c>
      <c r="C372" s="15">
        <v>1</v>
      </c>
      <c r="D372" s="15">
        <v>921</v>
      </c>
      <c r="E372" s="15">
        <v>1041</v>
      </c>
      <c r="F372" s="16">
        <v>611</v>
      </c>
      <c r="G372" s="8">
        <v>3573590.44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32">
        <v>3639920</v>
      </c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32">
        <f>R372+S372</f>
        <v>3639920</v>
      </c>
      <c r="AE372" s="32"/>
      <c r="AF372" s="32"/>
      <c r="AG372" s="56">
        <v>3639920</v>
      </c>
      <c r="AH372" s="8"/>
      <c r="AI372" s="56">
        <v>3639920</v>
      </c>
    </row>
    <row r="373" spans="1:35" ht="33.75">
      <c r="A373" s="4" t="s">
        <v>154</v>
      </c>
      <c r="B373" s="15" t="s">
        <v>86</v>
      </c>
      <c r="C373" s="15">
        <v>1</v>
      </c>
      <c r="D373" s="15">
        <v>921</v>
      </c>
      <c r="E373" s="15">
        <v>1042</v>
      </c>
      <c r="F373" s="16"/>
      <c r="G373" s="8">
        <f>G374</f>
        <v>2535764.44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32">
        <f>R374</f>
        <v>2486238</v>
      </c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32">
        <f>AD374</f>
        <v>2486238</v>
      </c>
      <c r="AE373" s="32"/>
      <c r="AF373" s="32"/>
      <c r="AG373" s="32">
        <f aca="true" t="shared" si="20" ref="AG373:AI375">AG374</f>
        <v>2486238</v>
      </c>
      <c r="AH373" s="32"/>
      <c r="AI373" s="32">
        <f t="shared" si="20"/>
        <v>2486238</v>
      </c>
    </row>
    <row r="374" spans="1:35" ht="22.5">
      <c r="A374" s="3" t="s">
        <v>80</v>
      </c>
      <c r="B374" s="15" t="s">
        <v>86</v>
      </c>
      <c r="C374" s="15">
        <v>1</v>
      </c>
      <c r="D374" s="15">
        <v>921</v>
      </c>
      <c r="E374" s="15">
        <v>1042</v>
      </c>
      <c r="F374" s="16">
        <v>600</v>
      </c>
      <c r="G374" s="8">
        <f>G375</f>
        <v>2535764.44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32">
        <f>R375</f>
        <v>2486238</v>
      </c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32">
        <f>AD375</f>
        <v>2486238</v>
      </c>
      <c r="AE374" s="32"/>
      <c r="AF374" s="32"/>
      <c r="AG374" s="32">
        <f t="shared" si="20"/>
        <v>2486238</v>
      </c>
      <c r="AH374" s="32"/>
      <c r="AI374" s="32">
        <f t="shared" si="20"/>
        <v>2486238</v>
      </c>
    </row>
    <row r="375" spans="1:35" ht="11.25">
      <c r="A375" s="3" t="s">
        <v>57</v>
      </c>
      <c r="B375" s="15" t="s">
        <v>86</v>
      </c>
      <c r="C375" s="15">
        <v>1</v>
      </c>
      <c r="D375" s="15">
        <v>921</v>
      </c>
      <c r="E375" s="15">
        <v>1042</v>
      </c>
      <c r="F375" s="16">
        <v>610</v>
      </c>
      <c r="G375" s="8">
        <f>G376</f>
        <v>2535764.44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32">
        <f>R376</f>
        <v>2486238</v>
      </c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32">
        <f>AD376</f>
        <v>2486238</v>
      </c>
      <c r="AE375" s="32"/>
      <c r="AF375" s="32"/>
      <c r="AG375" s="32">
        <f t="shared" si="20"/>
        <v>2486238</v>
      </c>
      <c r="AH375" s="32"/>
      <c r="AI375" s="32">
        <f t="shared" si="20"/>
        <v>2486238</v>
      </c>
    </row>
    <row r="376" spans="1:35" ht="33.75">
      <c r="A376" s="3" t="s">
        <v>28</v>
      </c>
      <c r="B376" s="15" t="s">
        <v>86</v>
      </c>
      <c r="C376" s="15">
        <v>1</v>
      </c>
      <c r="D376" s="15">
        <v>921</v>
      </c>
      <c r="E376" s="15">
        <v>1042</v>
      </c>
      <c r="F376" s="16">
        <v>611</v>
      </c>
      <c r="G376" s="8">
        <v>2535764.44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32">
        <v>2486238</v>
      </c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32">
        <f>R376+S376</f>
        <v>2486238</v>
      </c>
      <c r="AE376" s="32"/>
      <c r="AF376" s="32"/>
      <c r="AG376" s="56">
        <v>2486238</v>
      </c>
      <c r="AH376" s="8"/>
      <c r="AI376" s="56">
        <v>2486238</v>
      </c>
    </row>
    <row r="377" spans="1:35" ht="33.75">
      <c r="A377" s="4" t="s">
        <v>155</v>
      </c>
      <c r="B377" s="15" t="s">
        <v>86</v>
      </c>
      <c r="C377" s="15">
        <v>1</v>
      </c>
      <c r="D377" s="15">
        <v>921</v>
      </c>
      <c r="E377" s="15">
        <v>1043</v>
      </c>
      <c r="F377" s="16"/>
      <c r="G377" s="8">
        <f>G378</f>
        <v>4433372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32">
        <f>R378</f>
        <v>4502630</v>
      </c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32">
        <f>AD378</f>
        <v>4495757</v>
      </c>
      <c r="AE377" s="32"/>
      <c r="AF377" s="32"/>
      <c r="AG377" s="32">
        <f aca="true" t="shared" si="21" ref="AG377:AI379">AG378</f>
        <v>4524989</v>
      </c>
      <c r="AH377" s="32"/>
      <c r="AI377" s="32">
        <f t="shared" si="21"/>
        <v>4524989</v>
      </c>
    </row>
    <row r="378" spans="1:35" ht="22.5">
      <c r="A378" s="3" t="s">
        <v>80</v>
      </c>
      <c r="B378" s="15" t="s">
        <v>86</v>
      </c>
      <c r="C378" s="15">
        <v>1</v>
      </c>
      <c r="D378" s="15">
        <v>921</v>
      </c>
      <c r="E378" s="15">
        <v>1043</v>
      </c>
      <c r="F378" s="16">
        <v>600</v>
      </c>
      <c r="G378" s="8">
        <f>G379</f>
        <v>4433372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32">
        <f>R379</f>
        <v>4502630</v>
      </c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32">
        <f>AD379</f>
        <v>4495757</v>
      </c>
      <c r="AE378" s="32"/>
      <c r="AF378" s="32"/>
      <c r="AG378" s="32">
        <f t="shared" si="21"/>
        <v>4524989</v>
      </c>
      <c r="AH378" s="32"/>
      <c r="AI378" s="32">
        <f t="shared" si="21"/>
        <v>4524989</v>
      </c>
    </row>
    <row r="379" spans="1:35" ht="11.25">
      <c r="A379" s="3" t="s">
        <v>57</v>
      </c>
      <c r="B379" s="15" t="s">
        <v>86</v>
      </c>
      <c r="C379" s="15">
        <v>1</v>
      </c>
      <c r="D379" s="15">
        <v>921</v>
      </c>
      <c r="E379" s="15">
        <v>1043</v>
      </c>
      <c r="F379" s="16">
        <v>610</v>
      </c>
      <c r="G379" s="8">
        <f>G380</f>
        <v>4433372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32">
        <f>R380</f>
        <v>4502630</v>
      </c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32">
        <f>AD380</f>
        <v>4495757</v>
      </c>
      <c r="AE379" s="32"/>
      <c r="AF379" s="32"/>
      <c r="AG379" s="32">
        <f t="shared" si="21"/>
        <v>4524989</v>
      </c>
      <c r="AH379" s="32"/>
      <c r="AI379" s="32">
        <f t="shared" si="21"/>
        <v>4524989</v>
      </c>
    </row>
    <row r="380" spans="1:35" ht="33.75">
      <c r="A380" s="3" t="s">
        <v>28</v>
      </c>
      <c r="B380" s="15" t="s">
        <v>86</v>
      </c>
      <c r="C380" s="15">
        <v>1</v>
      </c>
      <c r="D380" s="15">
        <v>921</v>
      </c>
      <c r="E380" s="15">
        <v>1043</v>
      </c>
      <c r="F380" s="16">
        <v>611</v>
      </c>
      <c r="G380" s="8">
        <v>4433372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32">
        <v>4502630</v>
      </c>
      <c r="S380" s="8"/>
      <c r="T380" s="8"/>
      <c r="U380" s="8"/>
      <c r="V380" s="8"/>
      <c r="W380" s="8"/>
      <c r="X380" s="8"/>
      <c r="Y380" s="8"/>
      <c r="Z380" s="8"/>
      <c r="AA380" s="8">
        <v>-6873</v>
      </c>
      <c r="AB380" s="8"/>
      <c r="AC380" s="8"/>
      <c r="AD380" s="32">
        <f>R380+S380+AA380</f>
        <v>4495757</v>
      </c>
      <c r="AE380" s="32"/>
      <c r="AF380" s="32"/>
      <c r="AG380" s="56">
        <v>4524989</v>
      </c>
      <c r="AH380" s="8"/>
      <c r="AI380" s="56">
        <v>4524989</v>
      </c>
    </row>
    <row r="381" spans="1:35" ht="33.75">
      <c r="A381" s="4" t="s">
        <v>156</v>
      </c>
      <c r="B381" s="15" t="s">
        <v>86</v>
      </c>
      <c r="C381" s="15">
        <v>1</v>
      </c>
      <c r="D381" s="15">
        <v>921</v>
      </c>
      <c r="E381" s="15">
        <v>1044</v>
      </c>
      <c r="F381" s="16"/>
      <c r="G381" s="8">
        <f>G382</f>
        <v>2540186.44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32">
        <f>R382</f>
        <v>2571696</v>
      </c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32">
        <f>AD382</f>
        <v>2679475.93</v>
      </c>
      <c r="AE381" s="32"/>
      <c r="AF381" s="32"/>
      <c r="AG381" s="32">
        <f aca="true" t="shared" si="22" ref="AG381:AI383">AG382</f>
        <v>2571696</v>
      </c>
      <c r="AH381" s="32"/>
      <c r="AI381" s="32">
        <f t="shared" si="22"/>
        <v>2571696</v>
      </c>
    </row>
    <row r="382" spans="1:35" ht="22.5">
      <c r="A382" s="3" t="s">
        <v>80</v>
      </c>
      <c r="B382" s="15" t="s">
        <v>86</v>
      </c>
      <c r="C382" s="15">
        <v>1</v>
      </c>
      <c r="D382" s="15">
        <v>921</v>
      </c>
      <c r="E382" s="15">
        <v>1044</v>
      </c>
      <c r="F382" s="16">
        <v>600</v>
      </c>
      <c r="G382" s="8">
        <f>G383</f>
        <v>2540186.44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32">
        <f>R383</f>
        <v>2571696</v>
      </c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32">
        <f>AD383</f>
        <v>2679475.93</v>
      </c>
      <c r="AE382" s="32"/>
      <c r="AF382" s="32"/>
      <c r="AG382" s="32">
        <f t="shared" si="22"/>
        <v>2571696</v>
      </c>
      <c r="AH382" s="32"/>
      <c r="AI382" s="32">
        <f t="shared" si="22"/>
        <v>2571696</v>
      </c>
    </row>
    <row r="383" spans="1:35" ht="11.25">
      <c r="A383" s="3" t="s">
        <v>57</v>
      </c>
      <c r="B383" s="15" t="s">
        <v>86</v>
      </c>
      <c r="C383" s="15">
        <v>1</v>
      </c>
      <c r="D383" s="15">
        <v>921</v>
      </c>
      <c r="E383" s="15">
        <v>1044</v>
      </c>
      <c r="F383" s="16">
        <v>610</v>
      </c>
      <c r="G383" s="8">
        <f>G384</f>
        <v>2540186.44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32">
        <f>R384</f>
        <v>2571696</v>
      </c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32">
        <f>AD384</f>
        <v>2679475.93</v>
      </c>
      <c r="AE383" s="32"/>
      <c r="AF383" s="32"/>
      <c r="AG383" s="32">
        <f t="shared" si="22"/>
        <v>2571696</v>
      </c>
      <c r="AH383" s="32"/>
      <c r="AI383" s="32">
        <f t="shared" si="22"/>
        <v>2571696</v>
      </c>
    </row>
    <row r="384" spans="1:35" ht="33.75">
      <c r="A384" s="3" t="s">
        <v>28</v>
      </c>
      <c r="B384" s="15" t="s">
        <v>86</v>
      </c>
      <c r="C384" s="15">
        <v>1</v>
      </c>
      <c r="D384" s="15">
        <v>921</v>
      </c>
      <c r="E384" s="15">
        <v>1044</v>
      </c>
      <c r="F384" s="16">
        <v>611</v>
      </c>
      <c r="G384" s="8">
        <v>2540186.44</v>
      </c>
      <c r="H384" s="2"/>
      <c r="I384" s="2"/>
      <c r="J384" s="2"/>
      <c r="K384" s="2"/>
      <c r="L384" s="2"/>
      <c r="M384" s="2"/>
      <c r="N384" s="2"/>
      <c r="O384" s="10">
        <v>25667.8</v>
      </c>
      <c r="P384" s="10"/>
      <c r="Q384" s="10"/>
      <c r="R384" s="32">
        <v>2571696</v>
      </c>
      <c r="S384" s="8"/>
      <c r="T384" s="8"/>
      <c r="U384" s="8"/>
      <c r="V384" s="8">
        <v>185406</v>
      </c>
      <c r="W384" s="8"/>
      <c r="X384" s="8"/>
      <c r="Y384" s="8"/>
      <c r="Z384" s="8">
        <v>-86299</v>
      </c>
      <c r="AA384" s="8"/>
      <c r="AB384" s="8"/>
      <c r="AC384" s="8">
        <v>8672.93</v>
      </c>
      <c r="AD384" s="32">
        <f>R384+S384+V384+Z384+AC384</f>
        <v>2679475.93</v>
      </c>
      <c r="AE384" s="32"/>
      <c r="AF384" s="32"/>
      <c r="AG384" s="56">
        <v>2571696</v>
      </c>
      <c r="AH384" s="8"/>
      <c r="AI384" s="56">
        <v>2571696</v>
      </c>
    </row>
    <row r="385" spans="1:35" ht="33.75">
      <c r="A385" s="4" t="s">
        <v>157</v>
      </c>
      <c r="B385" s="15" t="s">
        <v>86</v>
      </c>
      <c r="C385" s="15">
        <v>1</v>
      </c>
      <c r="D385" s="15">
        <v>921</v>
      </c>
      <c r="E385" s="15">
        <v>1045</v>
      </c>
      <c r="F385" s="16"/>
      <c r="G385" s="8">
        <f>G386</f>
        <v>2349590.44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32">
        <f>R386</f>
        <v>2360973</v>
      </c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32">
        <f>AD386</f>
        <v>2360973</v>
      </c>
      <c r="AE385" s="32"/>
      <c r="AF385" s="32"/>
      <c r="AG385" s="32">
        <f aca="true" t="shared" si="23" ref="AG385:AI387">AG386</f>
        <v>2360973</v>
      </c>
      <c r="AH385" s="32"/>
      <c r="AI385" s="32">
        <f t="shared" si="23"/>
        <v>2360973</v>
      </c>
    </row>
    <row r="386" spans="1:35" ht="22.5">
      <c r="A386" s="3" t="s">
        <v>80</v>
      </c>
      <c r="B386" s="15" t="s">
        <v>86</v>
      </c>
      <c r="C386" s="15">
        <v>1</v>
      </c>
      <c r="D386" s="15">
        <v>921</v>
      </c>
      <c r="E386" s="15">
        <v>1045</v>
      </c>
      <c r="F386" s="16">
        <v>600</v>
      </c>
      <c r="G386" s="8">
        <f>G387</f>
        <v>2349590.44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32">
        <f>R387</f>
        <v>2360973</v>
      </c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32">
        <f>AD387</f>
        <v>2360973</v>
      </c>
      <c r="AE386" s="32"/>
      <c r="AF386" s="32"/>
      <c r="AG386" s="32">
        <f t="shared" si="23"/>
        <v>2360973</v>
      </c>
      <c r="AH386" s="32"/>
      <c r="AI386" s="32">
        <f t="shared" si="23"/>
        <v>2360973</v>
      </c>
    </row>
    <row r="387" spans="1:35" ht="11.25">
      <c r="A387" s="3" t="s">
        <v>57</v>
      </c>
      <c r="B387" s="15" t="s">
        <v>86</v>
      </c>
      <c r="C387" s="15">
        <v>1</v>
      </c>
      <c r="D387" s="15">
        <v>921</v>
      </c>
      <c r="E387" s="15">
        <v>1045</v>
      </c>
      <c r="F387" s="16">
        <v>610</v>
      </c>
      <c r="G387" s="8">
        <f>G388</f>
        <v>2349590.44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32">
        <f>R388</f>
        <v>2360973</v>
      </c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32">
        <f>AD388</f>
        <v>2360973</v>
      </c>
      <c r="AE387" s="32"/>
      <c r="AF387" s="32"/>
      <c r="AG387" s="32">
        <f t="shared" si="23"/>
        <v>2360973</v>
      </c>
      <c r="AH387" s="32"/>
      <c r="AI387" s="32">
        <f t="shared" si="23"/>
        <v>2360973</v>
      </c>
    </row>
    <row r="388" spans="1:35" ht="33.75">
      <c r="A388" s="3" t="s">
        <v>28</v>
      </c>
      <c r="B388" s="15" t="s">
        <v>86</v>
      </c>
      <c r="C388" s="15">
        <v>1</v>
      </c>
      <c r="D388" s="15">
        <v>921</v>
      </c>
      <c r="E388" s="15">
        <v>1045</v>
      </c>
      <c r="F388" s="16">
        <v>611</v>
      </c>
      <c r="G388" s="8">
        <v>2349590.44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32">
        <v>2360973</v>
      </c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32">
        <f>R388+S388</f>
        <v>2360973</v>
      </c>
      <c r="AE388" s="32"/>
      <c r="AF388" s="32"/>
      <c r="AG388" s="61">
        <v>2360973</v>
      </c>
      <c r="AH388" s="21"/>
      <c r="AI388" s="61">
        <v>2360973</v>
      </c>
    </row>
    <row r="389" spans="1:35" ht="33.75">
      <c r="A389" s="4" t="s">
        <v>158</v>
      </c>
      <c r="B389" s="15" t="s">
        <v>86</v>
      </c>
      <c r="C389" s="15">
        <v>1</v>
      </c>
      <c r="D389" s="15">
        <v>921</v>
      </c>
      <c r="E389" s="15">
        <v>1046</v>
      </c>
      <c r="F389" s="16"/>
      <c r="G389" s="8">
        <f>G390</f>
        <v>2851764.44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32">
        <f>R390</f>
        <v>2994376</v>
      </c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32">
        <f>AD390</f>
        <v>2994376</v>
      </c>
      <c r="AE389" s="32"/>
      <c r="AF389" s="32"/>
      <c r="AG389" s="32">
        <f aca="true" t="shared" si="24" ref="AG389:AI391">AG390</f>
        <v>2994376</v>
      </c>
      <c r="AH389" s="32"/>
      <c r="AI389" s="32">
        <f t="shared" si="24"/>
        <v>2994376</v>
      </c>
    </row>
    <row r="390" spans="1:35" ht="22.5">
      <c r="A390" s="3" t="s">
        <v>80</v>
      </c>
      <c r="B390" s="15" t="s">
        <v>86</v>
      </c>
      <c r="C390" s="15">
        <v>1</v>
      </c>
      <c r="D390" s="15">
        <v>921</v>
      </c>
      <c r="E390" s="15">
        <v>1046</v>
      </c>
      <c r="F390" s="16">
        <v>600</v>
      </c>
      <c r="G390" s="8">
        <f>G391</f>
        <v>2851764.44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32">
        <f>R391</f>
        <v>2994376</v>
      </c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32">
        <f>AD391</f>
        <v>2994376</v>
      </c>
      <c r="AE390" s="32"/>
      <c r="AF390" s="32"/>
      <c r="AG390" s="32">
        <f t="shared" si="24"/>
        <v>2994376</v>
      </c>
      <c r="AH390" s="32"/>
      <c r="AI390" s="32">
        <f t="shared" si="24"/>
        <v>2994376</v>
      </c>
    </row>
    <row r="391" spans="1:35" ht="11.25">
      <c r="A391" s="3" t="s">
        <v>57</v>
      </c>
      <c r="B391" s="15" t="s">
        <v>86</v>
      </c>
      <c r="C391" s="15">
        <v>1</v>
      </c>
      <c r="D391" s="15">
        <v>921</v>
      </c>
      <c r="E391" s="15">
        <v>1046</v>
      </c>
      <c r="F391" s="16">
        <v>610</v>
      </c>
      <c r="G391" s="8">
        <f>G392</f>
        <v>2851764.44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32">
        <f>R392</f>
        <v>2994376</v>
      </c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32">
        <f>AD392</f>
        <v>2994376</v>
      </c>
      <c r="AE391" s="32"/>
      <c r="AF391" s="32"/>
      <c r="AG391" s="32">
        <f t="shared" si="24"/>
        <v>2994376</v>
      </c>
      <c r="AH391" s="32"/>
      <c r="AI391" s="32">
        <f t="shared" si="24"/>
        <v>2994376</v>
      </c>
    </row>
    <row r="392" spans="1:35" ht="33.75">
      <c r="A392" s="3" t="s">
        <v>28</v>
      </c>
      <c r="B392" s="15" t="s">
        <v>86</v>
      </c>
      <c r="C392" s="15">
        <v>1</v>
      </c>
      <c r="D392" s="15">
        <v>921</v>
      </c>
      <c r="E392" s="15">
        <v>1046</v>
      </c>
      <c r="F392" s="16">
        <v>611</v>
      </c>
      <c r="G392" s="8">
        <v>2851764.44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32">
        <v>2994376</v>
      </c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32">
        <f>R392+S392</f>
        <v>2994376</v>
      </c>
      <c r="AE392" s="32"/>
      <c r="AF392" s="32"/>
      <c r="AG392" s="56">
        <v>2994376</v>
      </c>
      <c r="AH392" s="8"/>
      <c r="AI392" s="56">
        <v>2994376</v>
      </c>
    </row>
    <row r="393" spans="1:35" ht="33.75">
      <c r="A393" s="4" t="s">
        <v>159</v>
      </c>
      <c r="B393" s="15" t="s">
        <v>86</v>
      </c>
      <c r="C393" s="15">
        <v>1</v>
      </c>
      <c r="D393" s="15">
        <v>921</v>
      </c>
      <c r="E393" s="15">
        <v>1047</v>
      </c>
      <c r="F393" s="16"/>
      <c r="G393" s="8">
        <f>G394</f>
        <v>4897036.44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32">
        <f>R394</f>
        <v>4927682</v>
      </c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32">
        <f>AD394</f>
        <v>5098431.930000001</v>
      </c>
      <c r="AE393" s="32"/>
      <c r="AF393" s="32"/>
      <c r="AG393" s="32">
        <f aca="true" t="shared" si="25" ref="AG393:AI395">AG394</f>
        <v>4927682</v>
      </c>
      <c r="AH393" s="32"/>
      <c r="AI393" s="32">
        <f t="shared" si="25"/>
        <v>4927682</v>
      </c>
    </row>
    <row r="394" spans="1:35" ht="22.5">
      <c r="A394" s="3" t="s">
        <v>80</v>
      </c>
      <c r="B394" s="15" t="s">
        <v>86</v>
      </c>
      <c r="C394" s="15">
        <v>1</v>
      </c>
      <c r="D394" s="15">
        <v>921</v>
      </c>
      <c r="E394" s="15">
        <v>1047</v>
      </c>
      <c r="F394" s="16">
        <v>600</v>
      </c>
      <c r="G394" s="8">
        <f>G395</f>
        <v>4897036.44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32">
        <f>R395</f>
        <v>4927682</v>
      </c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32">
        <f>AD395</f>
        <v>5098431.930000001</v>
      </c>
      <c r="AE394" s="32"/>
      <c r="AF394" s="32"/>
      <c r="AG394" s="32">
        <f t="shared" si="25"/>
        <v>4927682</v>
      </c>
      <c r="AH394" s="32"/>
      <c r="AI394" s="32">
        <f t="shared" si="25"/>
        <v>4927682</v>
      </c>
    </row>
    <row r="395" spans="1:35" ht="11.25">
      <c r="A395" s="3" t="s">
        <v>57</v>
      </c>
      <c r="B395" s="15" t="s">
        <v>86</v>
      </c>
      <c r="C395" s="15">
        <v>1</v>
      </c>
      <c r="D395" s="15">
        <v>921</v>
      </c>
      <c r="E395" s="15">
        <v>1047</v>
      </c>
      <c r="F395" s="16">
        <v>610</v>
      </c>
      <c r="G395" s="8">
        <f>G396</f>
        <v>4897036.44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32">
        <f>R396</f>
        <v>4927682</v>
      </c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32">
        <f>AD396</f>
        <v>5098431.930000001</v>
      </c>
      <c r="AE395" s="32"/>
      <c r="AF395" s="32"/>
      <c r="AG395" s="32">
        <f t="shared" si="25"/>
        <v>4927682</v>
      </c>
      <c r="AH395" s="32"/>
      <c r="AI395" s="32">
        <f t="shared" si="25"/>
        <v>4927682</v>
      </c>
    </row>
    <row r="396" spans="1:35" ht="33.75">
      <c r="A396" s="3" t="s">
        <v>28</v>
      </c>
      <c r="B396" s="15" t="s">
        <v>86</v>
      </c>
      <c r="C396" s="15">
        <v>1</v>
      </c>
      <c r="D396" s="15">
        <v>921</v>
      </c>
      <c r="E396" s="15">
        <v>1047</v>
      </c>
      <c r="F396" s="16">
        <v>611</v>
      </c>
      <c r="G396" s="8">
        <v>4897036.44</v>
      </c>
      <c r="H396" s="2"/>
      <c r="I396" s="2">
        <v>-61272</v>
      </c>
      <c r="J396" s="2"/>
      <c r="K396" s="2"/>
      <c r="L396" s="2"/>
      <c r="M396" s="2"/>
      <c r="N396" s="2"/>
      <c r="O396" s="10">
        <v>-8891.8</v>
      </c>
      <c r="P396" s="10">
        <v>60625</v>
      </c>
      <c r="Q396" s="10"/>
      <c r="R396" s="32">
        <v>4927682</v>
      </c>
      <c r="S396" s="8"/>
      <c r="T396" s="8"/>
      <c r="U396" s="8"/>
      <c r="V396" s="8"/>
      <c r="W396" s="8"/>
      <c r="X396" s="8"/>
      <c r="Y396" s="8"/>
      <c r="Z396" s="8">
        <v>179422.86</v>
      </c>
      <c r="AA396" s="8"/>
      <c r="AB396" s="8"/>
      <c r="AC396" s="8">
        <v>-8672.93</v>
      </c>
      <c r="AD396" s="32">
        <f>R396+S396+Z396+AC396</f>
        <v>5098431.930000001</v>
      </c>
      <c r="AE396" s="32"/>
      <c r="AF396" s="32"/>
      <c r="AG396" s="56">
        <v>4927682</v>
      </c>
      <c r="AH396" s="8"/>
      <c r="AI396" s="56">
        <v>4927682</v>
      </c>
    </row>
    <row r="397" spans="1:35" ht="33.75">
      <c r="A397" s="4" t="s">
        <v>160</v>
      </c>
      <c r="B397" s="15" t="s">
        <v>86</v>
      </c>
      <c r="C397" s="15">
        <v>1</v>
      </c>
      <c r="D397" s="15">
        <v>921</v>
      </c>
      <c r="E397" s="15">
        <v>1048</v>
      </c>
      <c r="F397" s="16"/>
      <c r="G397" s="8">
        <f>G398</f>
        <v>2441782.44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32">
        <f>R398</f>
        <v>2655790</v>
      </c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32">
        <f>AD398</f>
        <v>2655790</v>
      </c>
      <c r="AE397" s="32"/>
      <c r="AF397" s="32"/>
      <c r="AG397" s="32">
        <f aca="true" t="shared" si="26" ref="AG397:AI399">AG398</f>
        <v>2462531</v>
      </c>
      <c r="AH397" s="32"/>
      <c r="AI397" s="32">
        <f t="shared" si="26"/>
        <v>2462531</v>
      </c>
    </row>
    <row r="398" spans="1:35" ht="22.5">
      <c r="A398" s="3" t="s">
        <v>80</v>
      </c>
      <c r="B398" s="15" t="s">
        <v>86</v>
      </c>
      <c r="C398" s="15">
        <v>1</v>
      </c>
      <c r="D398" s="15">
        <v>921</v>
      </c>
      <c r="E398" s="15">
        <v>1048</v>
      </c>
      <c r="F398" s="16">
        <v>600</v>
      </c>
      <c r="G398" s="8">
        <f>G399</f>
        <v>2441782.44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32">
        <f>R399</f>
        <v>2655790</v>
      </c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32">
        <f>AD399</f>
        <v>2655790</v>
      </c>
      <c r="AE398" s="32"/>
      <c r="AF398" s="32"/>
      <c r="AG398" s="32">
        <f t="shared" si="26"/>
        <v>2462531</v>
      </c>
      <c r="AH398" s="32"/>
      <c r="AI398" s="32">
        <f t="shared" si="26"/>
        <v>2462531</v>
      </c>
    </row>
    <row r="399" spans="1:35" ht="11.25">
      <c r="A399" s="3" t="s">
        <v>57</v>
      </c>
      <c r="B399" s="15" t="s">
        <v>86</v>
      </c>
      <c r="C399" s="15">
        <v>1</v>
      </c>
      <c r="D399" s="15">
        <v>921</v>
      </c>
      <c r="E399" s="15">
        <v>1048</v>
      </c>
      <c r="F399" s="16">
        <v>610</v>
      </c>
      <c r="G399" s="8">
        <f>G400</f>
        <v>2441782.44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32">
        <f>R400</f>
        <v>2655790</v>
      </c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32">
        <f>AD400</f>
        <v>2655790</v>
      </c>
      <c r="AE399" s="32"/>
      <c r="AF399" s="32"/>
      <c r="AG399" s="32">
        <f t="shared" si="26"/>
        <v>2462531</v>
      </c>
      <c r="AH399" s="32"/>
      <c r="AI399" s="32">
        <f t="shared" si="26"/>
        <v>2462531</v>
      </c>
    </row>
    <row r="400" spans="1:35" ht="33.75">
      <c r="A400" s="3" t="s">
        <v>28</v>
      </c>
      <c r="B400" s="15" t="s">
        <v>86</v>
      </c>
      <c r="C400" s="15">
        <v>1</v>
      </c>
      <c r="D400" s="15">
        <v>921</v>
      </c>
      <c r="E400" s="15">
        <v>1048</v>
      </c>
      <c r="F400" s="16">
        <v>611</v>
      </c>
      <c r="G400" s="8">
        <v>2441782.44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32">
        <v>2655790</v>
      </c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>
        <v>0</v>
      </c>
      <c r="AD400" s="32">
        <f>R400+S400+AC400</f>
        <v>2655790</v>
      </c>
      <c r="AE400" s="32"/>
      <c r="AF400" s="32"/>
      <c r="AG400" s="56">
        <v>2462531</v>
      </c>
      <c r="AH400" s="8"/>
      <c r="AI400" s="56">
        <v>2462531</v>
      </c>
    </row>
    <row r="401" spans="1:35" ht="33.75">
      <c r="A401" s="4" t="s">
        <v>161</v>
      </c>
      <c r="B401" s="15" t="s">
        <v>86</v>
      </c>
      <c r="C401" s="15">
        <v>1</v>
      </c>
      <c r="D401" s="15">
        <v>921</v>
      </c>
      <c r="E401" s="15">
        <v>1049</v>
      </c>
      <c r="F401" s="16"/>
      <c r="G401" s="8">
        <f>G402</f>
        <v>6063336.32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32">
        <f>R402</f>
        <v>6286528</v>
      </c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32">
        <f>AD402</f>
        <v>6286528</v>
      </c>
      <c r="AE401" s="32"/>
      <c r="AF401" s="32"/>
      <c r="AG401" s="32">
        <f aca="true" t="shared" si="27" ref="AG401:AI403">AG402</f>
        <v>6088802</v>
      </c>
      <c r="AH401" s="32"/>
      <c r="AI401" s="32">
        <f t="shared" si="27"/>
        <v>6088802</v>
      </c>
    </row>
    <row r="402" spans="1:35" ht="22.5">
      <c r="A402" s="3" t="s">
        <v>80</v>
      </c>
      <c r="B402" s="15" t="s">
        <v>86</v>
      </c>
      <c r="C402" s="15">
        <v>1</v>
      </c>
      <c r="D402" s="15">
        <v>921</v>
      </c>
      <c r="E402" s="15">
        <v>1049</v>
      </c>
      <c r="F402" s="16">
        <v>600</v>
      </c>
      <c r="G402" s="8">
        <f>G403</f>
        <v>6063336.32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32">
        <f>R403</f>
        <v>6286528</v>
      </c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32">
        <f>AD403</f>
        <v>6286528</v>
      </c>
      <c r="AE402" s="32"/>
      <c r="AF402" s="32"/>
      <c r="AG402" s="32">
        <f t="shared" si="27"/>
        <v>6088802</v>
      </c>
      <c r="AH402" s="32"/>
      <c r="AI402" s="32">
        <f t="shared" si="27"/>
        <v>6088802</v>
      </c>
    </row>
    <row r="403" spans="1:35" ht="11.25">
      <c r="A403" s="3" t="s">
        <v>57</v>
      </c>
      <c r="B403" s="15" t="s">
        <v>86</v>
      </c>
      <c r="C403" s="15">
        <v>1</v>
      </c>
      <c r="D403" s="15">
        <v>921</v>
      </c>
      <c r="E403" s="15">
        <v>1049</v>
      </c>
      <c r="F403" s="16">
        <v>610</v>
      </c>
      <c r="G403" s="8">
        <f>G404</f>
        <v>6063336.32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32">
        <f>R404</f>
        <v>6286528</v>
      </c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32">
        <f>AD404</f>
        <v>6286528</v>
      </c>
      <c r="AE403" s="32"/>
      <c r="AF403" s="32"/>
      <c r="AG403" s="32">
        <f t="shared" si="27"/>
        <v>6088802</v>
      </c>
      <c r="AH403" s="32"/>
      <c r="AI403" s="32">
        <f t="shared" si="27"/>
        <v>6088802</v>
      </c>
    </row>
    <row r="404" spans="1:35" ht="33.75">
      <c r="A404" s="3" t="s">
        <v>28</v>
      </c>
      <c r="B404" s="15" t="s">
        <v>86</v>
      </c>
      <c r="C404" s="15">
        <v>1</v>
      </c>
      <c r="D404" s="15">
        <v>921</v>
      </c>
      <c r="E404" s="15">
        <v>1049</v>
      </c>
      <c r="F404" s="16">
        <v>611</v>
      </c>
      <c r="G404" s="8">
        <v>6063336.32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32">
        <v>6286528</v>
      </c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32">
        <f>R404+S404</f>
        <v>6286528</v>
      </c>
      <c r="AE404" s="32"/>
      <c r="AF404" s="32"/>
      <c r="AG404" s="56">
        <v>6088802</v>
      </c>
      <c r="AH404" s="8"/>
      <c r="AI404" s="56">
        <v>6088802</v>
      </c>
    </row>
    <row r="405" spans="1:35" ht="33.75">
      <c r="A405" s="4" t="s">
        <v>162</v>
      </c>
      <c r="B405" s="15" t="s">
        <v>86</v>
      </c>
      <c r="C405" s="15">
        <v>1</v>
      </c>
      <c r="D405" s="15">
        <v>921</v>
      </c>
      <c r="E405" s="15">
        <v>1050</v>
      </c>
      <c r="F405" s="16"/>
      <c r="G405" s="8">
        <f>G406</f>
        <v>2663998</v>
      </c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32">
        <f>R406</f>
        <v>2669385</v>
      </c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32">
        <f>AD406</f>
        <v>2669385</v>
      </c>
      <c r="AE405" s="32"/>
      <c r="AF405" s="32"/>
      <c r="AG405" s="32">
        <f aca="true" t="shared" si="28" ref="AG405:AI407">AG406</f>
        <v>2679963</v>
      </c>
      <c r="AH405" s="32"/>
      <c r="AI405" s="32">
        <f t="shared" si="28"/>
        <v>2679963</v>
      </c>
    </row>
    <row r="406" spans="1:35" ht="22.5">
      <c r="A406" s="3" t="s">
        <v>80</v>
      </c>
      <c r="B406" s="15" t="s">
        <v>86</v>
      </c>
      <c r="C406" s="15">
        <v>1</v>
      </c>
      <c r="D406" s="15">
        <v>921</v>
      </c>
      <c r="E406" s="15">
        <v>1050</v>
      </c>
      <c r="F406" s="16">
        <v>600</v>
      </c>
      <c r="G406" s="8">
        <f>G407</f>
        <v>2663998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32">
        <f>R407</f>
        <v>2669385</v>
      </c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32">
        <f>AD407</f>
        <v>2669385</v>
      </c>
      <c r="AE406" s="32"/>
      <c r="AF406" s="32"/>
      <c r="AG406" s="32">
        <f t="shared" si="28"/>
        <v>2679963</v>
      </c>
      <c r="AH406" s="32"/>
      <c r="AI406" s="32">
        <f t="shared" si="28"/>
        <v>2679963</v>
      </c>
    </row>
    <row r="407" spans="1:35" ht="11.25">
      <c r="A407" s="3" t="s">
        <v>57</v>
      </c>
      <c r="B407" s="15" t="s">
        <v>86</v>
      </c>
      <c r="C407" s="15">
        <v>1</v>
      </c>
      <c r="D407" s="15">
        <v>921</v>
      </c>
      <c r="E407" s="15">
        <v>1050</v>
      </c>
      <c r="F407" s="16">
        <v>610</v>
      </c>
      <c r="G407" s="8">
        <f>G408</f>
        <v>2663998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32">
        <f>R408</f>
        <v>2669385</v>
      </c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32">
        <f>AD408</f>
        <v>2669385</v>
      </c>
      <c r="AE407" s="32"/>
      <c r="AF407" s="32"/>
      <c r="AG407" s="32">
        <f t="shared" si="28"/>
        <v>2679963</v>
      </c>
      <c r="AH407" s="32"/>
      <c r="AI407" s="32">
        <f t="shared" si="28"/>
        <v>2679963</v>
      </c>
    </row>
    <row r="408" spans="1:35" ht="33.75">
      <c r="A408" s="3" t="s">
        <v>28</v>
      </c>
      <c r="B408" s="15" t="s">
        <v>86</v>
      </c>
      <c r="C408" s="15">
        <v>1</v>
      </c>
      <c r="D408" s="15">
        <v>921</v>
      </c>
      <c r="E408" s="15">
        <v>1050</v>
      </c>
      <c r="F408" s="16">
        <v>611</v>
      </c>
      <c r="G408" s="8">
        <v>2663998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32">
        <v>2669385</v>
      </c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32">
        <f>R408+S408</f>
        <v>2669385</v>
      </c>
      <c r="AE408" s="32"/>
      <c r="AF408" s="32"/>
      <c r="AG408" s="56">
        <v>2679963</v>
      </c>
      <c r="AH408" s="8"/>
      <c r="AI408" s="56">
        <v>2679963</v>
      </c>
    </row>
    <row r="409" spans="1:35" ht="33.75">
      <c r="A409" s="4" t="s">
        <v>163</v>
      </c>
      <c r="B409" s="15" t="s">
        <v>86</v>
      </c>
      <c r="C409" s="15">
        <v>1</v>
      </c>
      <c r="D409" s="15">
        <v>921</v>
      </c>
      <c r="E409" s="15">
        <v>1051</v>
      </c>
      <c r="F409" s="16"/>
      <c r="G409" s="8">
        <f>G410</f>
        <v>4147838.24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32">
        <f>R410</f>
        <v>4670050</v>
      </c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32">
        <f>AD410</f>
        <v>4670050</v>
      </c>
      <c r="AE409" s="32"/>
      <c r="AF409" s="32"/>
      <c r="AG409" s="32">
        <f aca="true" t="shared" si="29" ref="AG409:AI411">AG410</f>
        <v>4683320</v>
      </c>
      <c r="AH409" s="32"/>
      <c r="AI409" s="32">
        <f t="shared" si="29"/>
        <v>4683320</v>
      </c>
    </row>
    <row r="410" spans="1:35" ht="22.5">
      <c r="A410" s="3" t="s">
        <v>80</v>
      </c>
      <c r="B410" s="15" t="s">
        <v>86</v>
      </c>
      <c r="C410" s="15">
        <v>1</v>
      </c>
      <c r="D410" s="15">
        <v>921</v>
      </c>
      <c r="E410" s="15">
        <v>1051</v>
      </c>
      <c r="F410" s="16">
        <v>600</v>
      </c>
      <c r="G410" s="8">
        <f>G411</f>
        <v>4147838.24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32">
        <f>R411</f>
        <v>4670050</v>
      </c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32">
        <f>AD411</f>
        <v>4670050</v>
      </c>
      <c r="AE410" s="32"/>
      <c r="AF410" s="32"/>
      <c r="AG410" s="32">
        <f t="shared" si="29"/>
        <v>4683320</v>
      </c>
      <c r="AH410" s="32"/>
      <c r="AI410" s="32">
        <f t="shared" si="29"/>
        <v>4683320</v>
      </c>
    </row>
    <row r="411" spans="1:35" ht="11.25">
      <c r="A411" s="3" t="s">
        <v>57</v>
      </c>
      <c r="B411" s="15" t="s">
        <v>86</v>
      </c>
      <c r="C411" s="15">
        <v>1</v>
      </c>
      <c r="D411" s="15">
        <v>921</v>
      </c>
      <c r="E411" s="15">
        <v>1051</v>
      </c>
      <c r="F411" s="16">
        <v>610</v>
      </c>
      <c r="G411" s="8">
        <f>G412</f>
        <v>4147838.24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32">
        <f>R412</f>
        <v>4670050</v>
      </c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32">
        <f>AD412</f>
        <v>4670050</v>
      </c>
      <c r="AE411" s="32"/>
      <c r="AF411" s="32"/>
      <c r="AG411" s="32">
        <f t="shared" si="29"/>
        <v>4683320</v>
      </c>
      <c r="AH411" s="32"/>
      <c r="AI411" s="32">
        <f t="shared" si="29"/>
        <v>4683320</v>
      </c>
    </row>
    <row r="412" spans="1:35" ht="33.75">
      <c r="A412" s="3" t="s">
        <v>28</v>
      </c>
      <c r="B412" s="15" t="s">
        <v>86</v>
      </c>
      <c r="C412" s="15">
        <v>1</v>
      </c>
      <c r="D412" s="15">
        <v>921</v>
      </c>
      <c r="E412" s="15">
        <v>1051</v>
      </c>
      <c r="F412" s="16">
        <v>611</v>
      </c>
      <c r="G412" s="8">
        <v>4147838.24</v>
      </c>
      <c r="H412" s="2"/>
      <c r="I412" s="2"/>
      <c r="J412" s="2"/>
      <c r="K412" s="2"/>
      <c r="L412" s="2"/>
      <c r="M412" s="2"/>
      <c r="N412" s="2"/>
      <c r="O412" s="2"/>
      <c r="P412" s="2"/>
      <c r="Q412" s="2">
        <v>495041.42</v>
      </c>
      <c r="R412" s="32">
        <v>4670050</v>
      </c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32">
        <f>R412+S412</f>
        <v>4670050</v>
      </c>
      <c r="AE412" s="32"/>
      <c r="AF412" s="32"/>
      <c r="AG412" s="56">
        <v>4683320</v>
      </c>
      <c r="AH412" s="8"/>
      <c r="AI412" s="56">
        <v>4683320</v>
      </c>
    </row>
    <row r="413" spans="1:35" ht="22.5">
      <c r="A413" s="4" t="s">
        <v>164</v>
      </c>
      <c r="B413" s="15" t="s">
        <v>86</v>
      </c>
      <c r="C413" s="15">
        <v>1</v>
      </c>
      <c r="D413" s="15">
        <v>921</v>
      </c>
      <c r="E413" s="15">
        <v>1052</v>
      </c>
      <c r="F413" s="16"/>
      <c r="G413" s="8">
        <f>G414</f>
        <v>3867789.44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32">
        <f>R414</f>
        <v>3890222</v>
      </c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32">
        <f>AD414</f>
        <v>3946320.49</v>
      </c>
      <c r="AE413" s="32"/>
      <c r="AF413" s="32"/>
      <c r="AG413" s="32">
        <f aca="true" t="shared" si="30" ref="AG413:AI415">AG414</f>
        <v>3890222</v>
      </c>
      <c r="AH413" s="32"/>
      <c r="AI413" s="32">
        <f t="shared" si="30"/>
        <v>3890222</v>
      </c>
    </row>
    <row r="414" spans="1:35" ht="22.5">
      <c r="A414" s="3" t="s">
        <v>80</v>
      </c>
      <c r="B414" s="15" t="s">
        <v>86</v>
      </c>
      <c r="C414" s="15">
        <v>1</v>
      </c>
      <c r="D414" s="15">
        <v>921</v>
      </c>
      <c r="E414" s="15">
        <v>1052</v>
      </c>
      <c r="F414" s="16">
        <v>600</v>
      </c>
      <c r="G414" s="8">
        <f>G415</f>
        <v>3867789.44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32">
        <f>R415</f>
        <v>3890222</v>
      </c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32">
        <f>AD415</f>
        <v>3946320.49</v>
      </c>
      <c r="AE414" s="32"/>
      <c r="AF414" s="32"/>
      <c r="AG414" s="32">
        <f t="shared" si="30"/>
        <v>3890222</v>
      </c>
      <c r="AH414" s="32"/>
      <c r="AI414" s="32">
        <f t="shared" si="30"/>
        <v>3890222</v>
      </c>
    </row>
    <row r="415" spans="1:35" ht="11.25">
      <c r="A415" s="3" t="s">
        <v>57</v>
      </c>
      <c r="B415" s="15" t="s">
        <v>86</v>
      </c>
      <c r="C415" s="15">
        <v>1</v>
      </c>
      <c r="D415" s="15">
        <v>921</v>
      </c>
      <c r="E415" s="15">
        <v>1052</v>
      </c>
      <c r="F415" s="16">
        <v>610</v>
      </c>
      <c r="G415" s="8">
        <f>G416</f>
        <v>3867789.44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32">
        <f>R416</f>
        <v>3890222</v>
      </c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32">
        <f>AD416</f>
        <v>3946320.49</v>
      </c>
      <c r="AE415" s="32"/>
      <c r="AF415" s="32"/>
      <c r="AG415" s="32">
        <f t="shared" si="30"/>
        <v>3890222</v>
      </c>
      <c r="AH415" s="32"/>
      <c r="AI415" s="32">
        <f t="shared" si="30"/>
        <v>3890222</v>
      </c>
    </row>
    <row r="416" spans="1:35" ht="33.75">
      <c r="A416" s="3" t="s">
        <v>28</v>
      </c>
      <c r="B416" s="15" t="s">
        <v>86</v>
      </c>
      <c r="C416" s="15">
        <v>1</v>
      </c>
      <c r="D416" s="15">
        <v>921</v>
      </c>
      <c r="E416" s="15">
        <v>1052</v>
      </c>
      <c r="F416" s="16">
        <v>611</v>
      </c>
      <c r="G416" s="8">
        <v>3867789.44</v>
      </c>
      <c r="H416" s="2"/>
      <c r="I416" s="2"/>
      <c r="J416" s="2"/>
      <c r="K416" s="2">
        <v>30231</v>
      </c>
      <c r="L416" s="2"/>
      <c r="M416" s="2"/>
      <c r="N416" s="2"/>
      <c r="O416" s="10">
        <v>-50632.44</v>
      </c>
      <c r="P416" s="10"/>
      <c r="Q416" s="10">
        <v>0.1</v>
      </c>
      <c r="R416" s="32">
        <v>3890222</v>
      </c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>
        <v>56098.49</v>
      </c>
      <c r="AD416" s="32">
        <f>R416+S416+AC416</f>
        <v>3946320.49</v>
      </c>
      <c r="AE416" s="32"/>
      <c r="AF416" s="32"/>
      <c r="AG416" s="56">
        <v>3890222</v>
      </c>
      <c r="AH416" s="8"/>
      <c r="AI416" s="56">
        <v>3890222</v>
      </c>
    </row>
    <row r="417" spans="1:35" ht="33.75">
      <c r="A417" s="4" t="s">
        <v>167</v>
      </c>
      <c r="B417" s="15" t="s">
        <v>86</v>
      </c>
      <c r="C417" s="15">
        <v>1</v>
      </c>
      <c r="D417" s="15">
        <v>921</v>
      </c>
      <c r="E417" s="15">
        <v>1063</v>
      </c>
      <c r="F417" s="16"/>
      <c r="G417" s="8">
        <f>G418</f>
        <v>16706819.64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32">
        <f>R418</f>
        <v>17711057</v>
      </c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32">
        <f>AD418</f>
        <v>16529369.14</v>
      </c>
      <c r="AE417" s="32"/>
      <c r="AF417" s="32"/>
      <c r="AG417" s="32">
        <f aca="true" t="shared" si="31" ref="AG417:AI419">AG418</f>
        <v>18390093</v>
      </c>
      <c r="AH417" s="32"/>
      <c r="AI417" s="32">
        <f t="shared" si="31"/>
        <v>18390093</v>
      </c>
    </row>
    <row r="418" spans="1:35" ht="22.5">
      <c r="A418" s="3" t="s">
        <v>80</v>
      </c>
      <c r="B418" s="15" t="s">
        <v>86</v>
      </c>
      <c r="C418" s="15">
        <v>1</v>
      </c>
      <c r="D418" s="15">
        <v>921</v>
      </c>
      <c r="E418" s="15">
        <v>1063</v>
      </c>
      <c r="F418" s="16">
        <v>600</v>
      </c>
      <c r="G418" s="8">
        <f>G419</f>
        <v>16706819.64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32">
        <f>R419</f>
        <v>17711057</v>
      </c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32">
        <f>AD419</f>
        <v>16529369.14</v>
      </c>
      <c r="AE418" s="32"/>
      <c r="AF418" s="32"/>
      <c r="AG418" s="32">
        <f t="shared" si="31"/>
        <v>18390093</v>
      </c>
      <c r="AH418" s="32"/>
      <c r="AI418" s="32">
        <f t="shared" si="31"/>
        <v>18390093</v>
      </c>
    </row>
    <row r="419" spans="1:35" ht="11.25">
      <c r="A419" s="3" t="s">
        <v>57</v>
      </c>
      <c r="B419" s="15" t="s">
        <v>86</v>
      </c>
      <c r="C419" s="15">
        <v>1</v>
      </c>
      <c r="D419" s="15">
        <v>921</v>
      </c>
      <c r="E419" s="15">
        <v>1063</v>
      </c>
      <c r="F419" s="16">
        <v>610</v>
      </c>
      <c r="G419" s="8">
        <f>G420</f>
        <v>16706819.64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32">
        <f>R420</f>
        <v>17711057</v>
      </c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32">
        <f>AD420</f>
        <v>16529369.14</v>
      </c>
      <c r="AE419" s="32"/>
      <c r="AF419" s="32"/>
      <c r="AG419" s="32">
        <f t="shared" si="31"/>
        <v>18390093</v>
      </c>
      <c r="AH419" s="32"/>
      <c r="AI419" s="32">
        <f t="shared" si="31"/>
        <v>18390093</v>
      </c>
    </row>
    <row r="420" spans="1:35" ht="33.75">
      <c r="A420" s="3" t="s">
        <v>28</v>
      </c>
      <c r="B420" s="15" t="s">
        <v>86</v>
      </c>
      <c r="C420" s="15">
        <v>1</v>
      </c>
      <c r="D420" s="15">
        <v>921</v>
      </c>
      <c r="E420" s="15">
        <v>1063</v>
      </c>
      <c r="F420" s="16">
        <v>611</v>
      </c>
      <c r="G420" s="8">
        <v>16706819.64</v>
      </c>
      <c r="H420" s="2"/>
      <c r="I420" s="2">
        <v>61272</v>
      </c>
      <c r="J420" s="2"/>
      <c r="K420" s="2"/>
      <c r="L420" s="2"/>
      <c r="M420" s="2"/>
      <c r="N420" s="2"/>
      <c r="O420" s="10">
        <v>-16776</v>
      </c>
      <c r="P420" s="10"/>
      <c r="Q420" s="10"/>
      <c r="R420" s="32">
        <v>17711057</v>
      </c>
      <c r="S420" s="8"/>
      <c r="T420" s="8"/>
      <c r="U420" s="8"/>
      <c r="V420" s="8"/>
      <c r="W420" s="8"/>
      <c r="X420" s="8">
        <v>-555488</v>
      </c>
      <c r="Y420" s="8"/>
      <c r="Z420" s="8">
        <v>-393123.86</v>
      </c>
      <c r="AA420" s="8"/>
      <c r="AB420" s="8">
        <v>-233076</v>
      </c>
      <c r="AC420" s="8"/>
      <c r="AD420" s="32">
        <f>R420+S420+X420+Z420+AB420</f>
        <v>16529369.14</v>
      </c>
      <c r="AE420" s="32"/>
      <c r="AF420" s="32"/>
      <c r="AG420" s="56">
        <v>18390093</v>
      </c>
      <c r="AH420" s="8"/>
      <c r="AI420" s="56">
        <v>18390093</v>
      </c>
    </row>
    <row r="421" spans="1:35" ht="33.75">
      <c r="A421" s="4" t="s">
        <v>168</v>
      </c>
      <c r="B421" s="15" t="s">
        <v>86</v>
      </c>
      <c r="C421" s="15">
        <v>1</v>
      </c>
      <c r="D421" s="15">
        <v>921</v>
      </c>
      <c r="E421" s="15">
        <v>1064</v>
      </c>
      <c r="F421" s="16"/>
      <c r="G421" s="8">
        <f>G422</f>
        <v>14892490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8">
        <f>R422</f>
        <v>25600140.15</v>
      </c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>
        <f>AD422</f>
        <v>23979376.15</v>
      </c>
      <c r="AE421" s="8"/>
      <c r="AF421" s="8"/>
      <c r="AG421" s="8">
        <f aca="true" t="shared" si="32" ref="AG421:AI423">AG422</f>
        <v>26965764</v>
      </c>
      <c r="AH421" s="8"/>
      <c r="AI421" s="8">
        <f t="shared" si="32"/>
        <v>26965764</v>
      </c>
    </row>
    <row r="422" spans="1:35" ht="22.5">
      <c r="A422" s="3" t="s">
        <v>80</v>
      </c>
      <c r="B422" s="15" t="s">
        <v>86</v>
      </c>
      <c r="C422" s="15">
        <v>1</v>
      </c>
      <c r="D422" s="15">
        <v>921</v>
      </c>
      <c r="E422" s="15">
        <v>1064</v>
      </c>
      <c r="F422" s="16">
        <v>600</v>
      </c>
      <c r="G422" s="8">
        <f>G423</f>
        <v>14892490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8">
        <f>R423</f>
        <v>25600140.15</v>
      </c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>
        <f>AD423</f>
        <v>23979376.15</v>
      </c>
      <c r="AE422" s="8"/>
      <c r="AF422" s="8"/>
      <c r="AG422" s="8">
        <f t="shared" si="32"/>
        <v>26965764</v>
      </c>
      <c r="AH422" s="8"/>
      <c r="AI422" s="8">
        <f t="shared" si="32"/>
        <v>26965764</v>
      </c>
    </row>
    <row r="423" spans="1:35" ht="11.25">
      <c r="A423" s="3" t="s">
        <v>57</v>
      </c>
      <c r="B423" s="15" t="s">
        <v>86</v>
      </c>
      <c r="C423" s="15">
        <v>1</v>
      </c>
      <c r="D423" s="15">
        <v>921</v>
      </c>
      <c r="E423" s="15">
        <v>1064</v>
      </c>
      <c r="F423" s="16">
        <v>610</v>
      </c>
      <c r="G423" s="8">
        <f>G424</f>
        <v>14892490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8">
        <f>R424</f>
        <v>25600140.15</v>
      </c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>
        <f>AD424</f>
        <v>23979376.15</v>
      </c>
      <c r="AE423" s="8"/>
      <c r="AF423" s="8"/>
      <c r="AG423" s="8">
        <f t="shared" si="32"/>
        <v>26965764</v>
      </c>
      <c r="AH423" s="8"/>
      <c r="AI423" s="8">
        <f t="shared" si="32"/>
        <v>26965764</v>
      </c>
    </row>
    <row r="424" spans="1:35" ht="33.75">
      <c r="A424" s="3" t="s">
        <v>28</v>
      </c>
      <c r="B424" s="15" t="s">
        <v>86</v>
      </c>
      <c r="C424" s="15">
        <v>1</v>
      </c>
      <c r="D424" s="15">
        <v>921</v>
      </c>
      <c r="E424" s="15">
        <v>1064</v>
      </c>
      <c r="F424" s="16">
        <v>611</v>
      </c>
      <c r="G424" s="8">
        <v>14892490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8">
        <v>25600140.15</v>
      </c>
      <c r="S424" s="8"/>
      <c r="T424" s="8"/>
      <c r="U424" s="8"/>
      <c r="V424" s="8">
        <v>-1731610</v>
      </c>
      <c r="W424" s="8"/>
      <c r="X424" s="8">
        <v>-379954</v>
      </c>
      <c r="Y424" s="8"/>
      <c r="Z424" s="8">
        <v>-335000</v>
      </c>
      <c r="AA424" s="8"/>
      <c r="AB424" s="8">
        <v>825800</v>
      </c>
      <c r="AC424" s="8"/>
      <c r="AD424" s="32">
        <f>R424+S424+V424+X424+Z424+AB424</f>
        <v>23979376.15</v>
      </c>
      <c r="AE424" s="32"/>
      <c r="AF424" s="32"/>
      <c r="AG424" s="56">
        <v>26965764</v>
      </c>
      <c r="AH424" s="8"/>
      <c r="AI424" s="56">
        <v>26965764</v>
      </c>
    </row>
    <row r="425" spans="1:35" ht="22.5">
      <c r="A425" s="4" t="s">
        <v>169</v>
      </c>
      <c r="B425" s="15" t="s">
        <v>86</v>
      </c>
      <c r="C425" s="15">
        <v>1</v>
      </c>
      <c r="D425" s="15">
        <v>921</v>
      </c>
      <c r="E425" s="15">
        <v>1065</v>
      </c>
      <c r="F425" s="16"/>
      <c r="G425" s="8">
        <f>G426</f>
        <v>5997011.44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32">
        <f>R426</f>
        <v>7257616</v>
      </c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32">
        <f>AD426</f>
        <v>6817969</v>
      </c>
      <c r="AE425" s="32"/>
      <c r="AF425" s="32"/>
      <c r="AG425" s="32">
        <f aca="true" t="shared" si="33" ref="AG425:AI427">AG426</f>
        <v>7573698</v>
      </c>
      <c r="AH425" s="32"/>
      <c r="AI425" s="32">
        <f t="shared" si="33"/>
        <v>7573698</v>
      </c>
    </row>
    <row r="426" spans="1:35" ht="22.5">
      <c r="A426" s="3" t="s">
        <v>80</v>
      </c>
      <c r="B426" s="15" t="s">
        <v>86</v>
      </c>
      <c r="C426" s="15">
        <v>1</v>
      </c>
      <c r="D426" s="15">
        <v>921</v>
      </c>
      <c r="E426" s="15">
        <v>1065</v>
      </c>
      <c r="F426" s="16">
        <v>600</v>
      </c>
      <c r="G426" s="8">
        <f>G427</f>
        <v>5997011.44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32">
        <f>R427</f>
        <v>7257616</v>
      </c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32">
        <f>AD427</f>
        <v>6817969</v>
      </c>
      <c r="AE426" s="32"/>
      <c r="AF426" s="32"/>
      <c r="AG426" s="32">
        <f t="shared" si="33"/>
        <v>7573698</v>
      </c>
      <c r="AH426" s="32"/>
      <c r="AI426" s="32">
        <f t="shared" si="33"/>
        <v>7573698</v>
      </c>
    </row>
    <row r="427" spans="1:35" ht="11.25">
      <c r="A427" s="3" t="s">
        <v>57</v>
      </c>
      <c r="B427" s="15" t="s">
        <v>86</v>
      </c>
      <c r="C427" s="15">
        <v>1</v>
      </c>
      <c r="D427" s="15">
        <v>921</v>
      </c>
      <c r="E427" s="15">
        <v>1065</v>
      </c>
      <c r="F427" s="16">
        <v>610</v>
      </c>
      <c r="G427" s="8">
        <f>G428</f>
        <v>5997011.44</v>
      </c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32">
        <f>R428</f>
        <v>7257616</v>
      </c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32">
        <f>AD428</f>
        <v>6817969</v>
      </c>
      <c r="AE427" s="32"/>
      <c r="AF427" s="32"/>
      <c r="AG427" s="32">
        <f t="shared" si="33"/>
        <v>7573698</v>
      </c>
      <c r="AH427" s="32"/>
      <c r="AI427" s="32">
        <f t="shared" si="33"/>
        <v>7573698</v>
      </c>
    </row>
    <row r="428" spans="1:35" ht="33.75">
      <c r="A428" s="3" t="s">
        <v>28</v>
      </c>
      <c r="B428" s="15" t="s">
        <v>86</v>
      </c>
      <c r="C428" s="15">
        <v>1</v>
      </c>
      <c r="D428" s="15">
        <v>921</v>
      </c>
      <c r="E428" s="15">
        <v>1065</v>
      </c>
      <c r="F428" s="16">
        <v>611</v>
      </c>
      <c r="G428" s="8">
        <v>5997011.44</v>
      </c>
      <c r="H428" s="2"/>
      <c r="I428" s="2"/>
      <c r="J428" s="2"/>
      <c r="K428" s="2"/>
      <c r="L428" s="2"/>
      <c r="M428" s="2"/>
      <c r="N428" s="2"/>
      <c r="O428" s="10">
        <v>-16625.52</v>
      </c>
      <c r="P428" s="10"/>
      <c r="Q428" s="10">
        <v>877097</v>
      </c>
      <c r="R428" s="32">
        <v>7257616</v>
      </c>
      <c r="S428" s="8"/>
      <c r="T428" s="8"/>
      <c r="U428" s="8"/>
      <c r="V428" s="8"/>
      <c r="W428" s="8"/>
      <c r="X428" s="8">
        <v>-132206</v>
      </c>
      <c r="Y428" s="8">
        <v>-193441</v>
      </c>
      <c r="Z428" s="8">
        <v>-114000</v>
      </c>
      <c r="AA428" s="8"/>
      <c r="AB428" s="8"/>
      <c r="AC428" s="8"/>
      <c r="AD428" s="32">
        <f>R428+S428+X428+Y428+Z428</f>
        <v>6817969</v>
      </c>
      <c r="AE428" s="32"/>
      <c r="AF428" s="32"/>
      <c r="AG428" s="61">
        <v>7573698</v>
      </c>
      <c r="AH428" s="21"/>
      <c r="AI428" s="61">
        <v>7573698</v>
      </c>
    </row>
    <row r="429" spans="1:35" ht="33.75">
      <c r="A429" s="4" t="s">
        <v>93</v>
      </c>
      <c r="B429" s="15" t="s">
        <v>86</v>
      </c>
      <c r="C429" s="15">
        <v>1</v>
      </c>
      <c r="D429" s="15">
        <v>921</v>
      </c>
      <c r="E429" s="15">
        <v>1470</v>
      </c>
      <c r="F429" s="16"/>
      <c r="G429" s="8">
        <f>G430</f>
        <v>177906971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32">
        <f>R430</f>
        <v>182187153</v>
      </c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32">
        <f>AD430</f>
        <v>182187153</v>
      </c>
      <c r="AE429" s="32"/>
      <c r="AF429" s="32"/>
      <c r="AG429" s="32">
        <f aca="true" t="shared" si="34" ref="AG429:AI431">AG430</f>
        <v>182187153</v>
      </c>
      <c r="AH429" s="32"/>
      <c r="AI429" s="32">
        <f t="shared" si="34"/>
        <v>182187153</v>
      </c>
    </row>
    <row r="430" spans="1:35" ht="22.5">
      <c r="A430" s="3" t="s">
        <v>80</v>
      </c>
      <c r="B430" s="15" t="s">
        <v>86</v>
      </c>
      <c r="C430" s="15">
        <v>1</v>
      </c>
      <c r="D430" s="15">
        <v>921</v>
      </c>
      <c r="E430" s="15">
        <v>1470</v>
      </c>
      <c r="F430" s="16" t="s">
        <v>27</v>
      </c>
      <c r="G430" s="8">
        <f>G431</f>
        <v>177906971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32">
        <f>R431</f>
        <v>182187153</v>
      </c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32">
        <f>AD431</f>
        <v>182187153</v>
      </c>
      <c r="AE430" s="32"/>
      <c r="AF430" s="32"/>
      <c r="AG430" s="32">
        <f t="shared" si="34"/>
        <v>182187153</v>
      </c>
      <c r="AH430" s="32"/>
      <c r="AI430" s="32">
        <f t="shared" si="34"/>
        <v>182187153</v>
      </c>
    </row>
    <row r="431" spans="1:35" ht="11.25">
      <c r="A431" s="3" t="s">
        <v>57</v>
      </c>
      <c r="B431" s="15" t="s">
        <v>86</v>
      </c>
      <c r="C431" s="15">
        <v>1</v>
      </c>
      <c r="D431" s="15">
        <v>921</v>
      </c>
      <c r="E431" s="15">
        <v>1470</v>
      </c>
      <c r="F431" s="16">
        <v>610</v>
      </c>
      <c r="G431" s="8">
        <f>G432</f>
        <v>177906971</v>
      </c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32">
        <f>R432</f>
        <v>182187153</v>
      </c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32">
        <f>AD432</f>
        <v>182187153</v>
      </c>
      <c r="AE431" s="32"/>
      <c r="AF431" s="32"/>
      <c r="AG431" s="32">
        <f t="shared" si="34"/>
        <v>182187153</v>
      </c>
      <c r="AH431" s="32"/>
      <c r="AI431" s="32">
        <f t="shared" si="34"/>
        <v>182187153</v>
      </c>
    </row>
    <row r="432" spans="1:35" ht="33.75">
      <c r="A432" s="3" t="s">
        <v>28</v>
      </c>
      <c r="B432" s="15" t="s">
        <v>86</v>
      </c>
      <c r="C432" s="15">
        <v>1</v>
      </c>
      <c r="D432" s="15">
        <v>921</v>
      </c>
      <c r="E432" s="15">
        <v>1470</v>
      </c>
      <c r="F432" s="16" t="s">
        <v>29</v>
      </c>
      <c r="G432" s="8">
        <v>177906971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32">
        <v>182187153</v>
      </c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32">
        <f>R432+S432</f>
        <v>182187153</v>
      </c>
      <c r="AE432" s="32"/>
      <c r="AF432" s="32"/>
      <c r="AG432" s="56">
        <v>182187153</v>
      </c>
      <c r="AH432" s="8"/>
      <c r="AI432" s="56">
        <v>182187153</v>
      </c>
    </row>
    <row r="433" spans="1:35" ht="22.5">
      <c r="A433" s="5" t="s">
        <v>41</v>
      </c>
      <c r="B433" s="15" t="s">
        <v>86</v>
      </c>
      <c r="C433" s="15">
        <v>1</v>
      </c>
      <c r="D433" s="15">
        <v>921</v>
      </c>
      <c r="E433" s="15">
        <v>1471</v>
      </c>
      <c r="F433" s="16"/>
      <c r="G433" s="8">
        <f>G434</f>
        <v>123777490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32">
        <f>R434</f>
        <v>129903047</v>
      </c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32">
        <f>AD434</f>
        <v>129903047</v>
      </c>
      <c r="AE433" s="32"/>
      <c r="AF433" s="32"/>
      <c r="AG433" s="32">
        <f aca="true" t="shared" si="35" ref="AG433:AI435">AG434</f>
        <v>129903047</v>
      </c>
      <c r="AH433" s="32"/>
      <c r="AI433" s="32">
        <f t="shared" si="35"/>
        <v>129903047</v>
      </c>
    </row>
    <row r="434" spans="1:35" ht="22.5">
      <c r="A434" s="3" t="s">
        <v>80</v>
      </c>
      <c r="B434" s="15" t="s">
        <v>86</v>
      </c>
      <c r="C434" s="15">
        <v>1</v>
      </c>
      <c r="D434" s="15">
        <v>921</v>
      </c>
      <c r="E434" s="15">
        <v>1471</v>
      </c>
      <c r="F434" s="16" t="s">
        <v>27</v>
      </c>
      <c r="G434" s="8">
        <f>G435</f>
        <v>123777490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32">
        <f>R435</f>
        <v>129903047</v>
      </c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32">
        <f>AD435</f>
        <v>129903047</v>
      </c>
      <c r="AE434" s="32"/>
      <c r="AF434" s="32"/>
      <c r="AG434" s="32">
        <f t="shared" si="35"/>
        <v>129903047</v>
      </c>
      <c r="AH434" s="32"/>
      <c r="AI434" s="32">
        <f t="shared" si="35"/>
        <v>129903047</v>
      </c>
    </row>
    <row r="435" spans="1:35" ht="11.25">
      <c r="A435" s="3" t="s">
        <v>57</v>
      </c>
      <c r="B435" s="15" t="s">
        <v>86</v>
      </c>
      <c r="C435" s="15">
        <v>1</v>
      </c>
      <c r="D435" s="15">
        <v>921</v>
      </c>
      <c r="E435" s="15">
        <v>1471</v>
      </c>
      <c r="F435" s="16">
        <v>610</v>
      </c>
      <c r="G435" s="8">
        <f>G436</f>
        <v>123777490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32">
        <f>R436</f>
        <v>129903047</v>
      </c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32">
        <f>AD436</f>
        <v>129903047</v>
      </c>
      <c r="AE435" s="32"/>
      <c r="AF435" s="32"/>
      <c r="AG435" s="32">
        <f t="shared" si="35"/>
        <v>129903047</v>
      </c>
      <c r="AH435" s="32"/>
      <c r="AI435" s="32">
        <f t="shared" si="35"/>
        <v>129903047</v>
      </c>
    </row>
    <row r="436" spans="1:35" ht="33.75">
      <c r="A436" s="3" t="s">
        <v>28</v>
      </c>
      <c r="B436" s="15" t="s">
        <v>86</v>
      </c>
      <c r="C436" s="15">
        <v>1</v>
      </c>
      <c r="D436" s="15">
        <v>921</v>
      </c>
      <c r="E436" s="15">
        <v>1471</v>
      </c>
      <c r="F436" s="16" t="s">
        <v>29</v>
      </c>
      <c r="G436" s="8">
        <v>123777490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32">
        <v>129903047</v>
      </c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32">
        <f>R436+S436</f>
        <v>129903047</v>
      </c>
      <c r="AE436" s="32"/>
      <c r="AF436" s="32"/>
      <c r="AG436" s="56">
        <v>129903047</v>
      </c>
      <c r="AH436" s="8"/>
      <c r="AI436" s="56">
        <v>129903047</v>
      </c>
    </row>
    <row r="437" spans="1:35" ht="33.75">
      <c r="A437" s="4" t="s">
        <v>176</v>
      </c>
      <c r="B437" s="15" t="s">
        <v>86</v>
      </c>
      <c r="C437" s="15">
        <v>1</v>
      </c>
      <c r="D437" s="15">
        <v>921</v>
      </c>
      <c r="E437" s="15">
        <v>1477</v>
      </c>
      <c r="F437" s="16"/>
      <c r="G437" s="8">
        <f>G438</f>
        <v>792707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32">
        <f>R438</f>
        <v>967200</v>
      </c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32">
        <f>AD438</f>
        <v>967200</v>
      </c>
      <c r="AE437" s="32"/>
      <c r="AF437" s="32"/>
      <c r="AG437" s="32">
        <f aca="true" t="shared" si="36" ref="AG437:AI439">AG438</f>
        <v>967200</v>
      </c>
      <c r="AH437" s="32"/>
      <c r="AI437" s="32">
        <f t="shared" si="36"/>
        <v>967200</v>
      </c>
    </row>
    <row r="438" spans="1:35" ht="22.5">
      <c r="A438" s="3" t="s">
        <v>80</v>
      </c>
      <c r="B438" s="15" t="s">
        <v>86</v>
      </c>
      <c r="C438" s="15">
        <v>1</v>
      </c>
      <c r="D438" s="15">
        <v>921</v>
      </c>
      <c r="E438" s="15">
        <v>1477</v>
      </c>
      <c r="F438" s="16" t="s">
        <v>27</v>
      </c>
      <c r="G438" s="8">
        <f>G439</f>
        <v>792707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32">
        <f>R439</f>
        <v>967200</v>
      </c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32">
        <f>AD439</f>
        <v>967200</v>
      </c>
      <c r="AE438" s="32"/>
      <c r="AF438" s="32"/>
      <c r="AG438" s="32">
        <f t="shared" si="36"/>
        <v>967200</v>
      </c>
      <c r="AH438" s="32"/>
      <c r="AI438" s="32">
        <f t="shared" si="36"/>
        <v>967200</v>
      </c>
    </row>
    <row r="439" spans="1:35" ht="11.25">
      <c r="A439" s="3" t="s">
        <v>57</v>
      </c>
      <c r="B439" s="15" t="s">
        <v>86</v>
      </c>
      <c r="C439" s="15">
        <v>1</v>
      </c>
      <c r="D439" s="15">
        <v>921</v>
      </c>
      <c r="E439" s="15">
        <v>1477</v>
      </c>
      <c r="F439" s="16">
        <v>610</v>
      </c>
      <c r="G439" s="8">
        <f>G440</f>
        <v>792707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32">
        <f>R440</f>
        <v>967200</v>
      </c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32">
        <f>AD440</f>
        <v>967200</v>
      </c>
      <c r="AE439" s="32"/>
      <c r="AF439" s="32"/>
      <c r="AG439" s="32">
        <f t="shared" si="36"/>
        <v>967200</v>
      </c>
      <c r="AH439" s="32"/>
      <c r="AI439" s="32">
        <f t="shared" si="36"/>
        <v>967200</v>
      </c>
    </row>
    <row r="440" spans="1:35" ht="33.75">
      <c r="A440" s="3" t="s">
        <v>28</v>
      </c>
      <c r="B440" s="15" t="s">
        <v>86</v>
      </c>
      <c r="C440" s="15">
        <v>1</v>
      </c>
      <c r="D440" s="15">
        <v>921</v>
      </c>
      <c r="E440" s="15">
        <v>1477</v>
      </c>
      <c r="F440" s="16" t="s">
        <v>29</v>
      </c>
      <c r="G440" s="8">
        <v>792707</v>
      </c>
      <c r="H440" s="2"/>
      <c r="I440" s="2"/>
      <c r="J440" s="2"/>
      <c r="K440" s="2"/>
      <c r="L440" s="2"/>
      <c r="M440" s="2"/>
      <c r="N440" s="2"/>
      <c r="O440" s="2"/>
      <c r="P440" s="10">
        <v>35949</v>
      </c>
      <c r="Q440" s="10"/>
      <c r="R440" s="32">
        <v>967200</v>
      </c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32">
        <f>R440+S440</f>
        <v>967200</v>
      </c>
      <c r="AE440" s="32"/>
      <c r="AF440" s="32"/>
      <c r="AG440" s="56">
        <v>967200</v>
      </c>
      <c r="AH440" s="8"/>
      <c r="AI440" s="56">
        <v>967200</v>
      </c>
    </row>
    <row r="441" spans="1:35" ht="11.25">
      <c r="A441" s="18" t="s">
        <v>140</v>
      </c>
      <c r="B441" s="19" t="s">
        <v>86</v>
      </c>
      <c r="C441" s="19">
        <v>2</v>
      </c>
      <c r="D441" s="19"/>
      <c r="E441" s="19"/>
      <c r="F441" s="16"/>
      <c r="G441" s="21" t="e">
        <f>G442</f>
        <v>#REF!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46">
        <f>R442</f>
        <v>33499210</v>
      </c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46">
        <f>AD442</f>
        <v>39784898.51</v>
      </c>
      <c r="AE441" s="46"/>
      <c r="AF441" s="46"/>
      <c r="AG441" s="46">
        <f>AG442</f>
        <v>34557093</v>
      </c>
      <c r="AH441" s="46"/>
      <c r="AI441" s="46">
        <f>AI442</f>
        <v>34557093</v>
      </c>
    </row>
    <row r="442" spans="1:35" ht="11.25">
      <c r="A442" s="18" t="s">
        <v>60</v>
      </c>
      <c r="B442" s="19" t="s">
        <v>86</v>
      </c>
      <c r="C442" s="19">
        <v>2</v>
      </c>
      <c r="D442" s="19">
        <v>921</v>
      </c>
      <c r="E442" s="19"/>
      <c r="F442" s="16"/>
      <c r="G442" s="21" t="e">
        <f>G443+G455+G459+#REF!+G467</f>
        <v>#REF!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46">
        <f>R443+R455+R459+R467+R471</f>
        <v>33499210</v>
      </c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46">
        <f>AD443+AD455+AD459+AD467+AD471</f>
        <v>39784898.51</v>
      </c>
      <c r="AE442" s="46"/>
      <c r="AF442" s="46"/>
      <c r="AG442" s="46">
        <f>AG443+AG455+AG459+AG467+AG471</f>
        <v>34557093</v>
      </c>
      <c r="AH442" s="46"/>
      <c r="AI442" s="46">
        <f>AI443+AI455+AI459+AI467+AI471</f>
        <v>34557093</v>
      </c>
    </row>
    <row r="443" spans="1:35" ht="22.5">
      <c r="A443" s="26" t="s">
        <v>66</v>
      </c>
      <c r="B443" s="15" t="s">
        <v>86</v>
      </c>
      <c r="C443" s="15">
        <v>2</v>
      </c>
      <c r="D443" s="15">
        <v>921</v>
      </c>
      <c r="E443" s="15">
        <v>1004</v>
      </c>
      <c r="F443" s="25" t="s">
        <v>0</v>
      </c>
      <c r="G443" s="8">
        <f>G444+G448+G451</f>
        <v>4676000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32">
        <f>R444+R448+R451</f>
        <v>4411522</v>
      </c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32">
        <f>AD444+AD448+AD451</f>
        <v>4224141.84</v>
      </c>
      <c r="AE443" s="32"/>
      <c r="AF443" s="32"/>
      <c r="AG443" s="32">
        <f>AG444+AG448+AG451</f>
        <v>4411522</v>
      </c>
      <c r="AH443" s="32"/>
      <c r="AI443" s="32">
        <f>AI444+AI448+AI451</f>
        <v>4411522</v>
      </c>
    </row>
    <row r="444" spans="1:35" ht="33.75">
      <c r="A444" s="3" t="s">
        <v>13</v>
      </c>
      <c r="B444" s="15" t="s">
        <v>86</v>
      </c>
      <c r="C444" s="15">
        <v>2</v>
      </c>
      <c r="D444" s="15">
        <v>921</v>
      </c>
      <c r="E444" s="15">
        <v>1004</v>
      </c>
      <c r="F444" s="16" t="s">
        <v>14</v>
      </c>
      <c r="G444" s="8">
        <f>G445</f>
        <v>4312078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32">
        <f>R445</f>
        <v>3901442</v>
      </c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32">
        <f>AD445</f>
        <v>3892185.28</v>
      </c>
      <c r="AE444" s="32"/>
      <c r="AF444" s="32"/>
      <c r="AG444" s="32">
        <f>AG445</f>
        <v>3901442</v>
      </c>
      <c r="AH444" s="32"/>
      <c r="AI444" s="32">
        <f>AI445</f>
        <v>3901442</v>
      </c>
    </row>
    <row r="445" spans="1:35" ht="11.25">
      <c r="A445" s="3" t="s">
        <v>15</v>
      </c>
      <c r="B445" s="15" t="s">
        <v>86</v>
      </c>
      <c r="C445" s="15">
        <v>2</v>
      </c>
      <c r="D445" s="15">
        <v>921</v>
      </c>
      <c r="E445" s="15">
        <v>1004</v>
      </c>
      <c r="F445" s="16" t="s">
        <v>16</v>
      </c>
      <c r="G445" s="8">
        <f>G446+G447</f>
        <v>4312078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32">
        <f>R446+R447</f>
        <v>3901442</v>
      </c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32">
        <f>AD446+AD447</f>
        <v>3892185.28</v>
      </c>
      <c r="AE445" s="32"/>
      <c r="AF445" s="32"/>
      <c r="AG445" s="32">
        <f>AG446+AG447</f>
        <v>3901442</v>
      </c>
      <c r="AH445" s="32"/>
      <c r="AI445" s="32">
        <f>AI446+AI447</f>
        <v>3901442</v>
      </c>
    </row>
    <row r="446" spans="1:35" ht="11.25">
      <c r="A446" s="3" t="s">
        <v>15</v>
      </c>
      <c r="B446" s="15" t="s">
        <v>86</v>
      </c>
      <c r="C446" s="15">
        <v>2</v>
      </c>
      <c r="D446" s="15">
        <v>921</v>
      </c>
      <c r="E446" s="15">
        <v>1004</v>
      </c>
      <c r="F446" s="16">
        <v>121</v>
      </c>
      <c r="G446" s="8">
        <v>4169978</v>
      </c>
      <c r="H446" s="2">
        <v>2415.68</v>
      </c>
      <c r="I446" s="2"/>
      <c r="J446" s="2"/>
      <c r="K446" s="2"/>
      <c r="L446" s="2"/>
      <c r="M446" s="2"/>
      <c r="N446" s="2"/>
      <c r="O446" s="2"/>
      <c r="P446" s="2"/>
      <c r="Q446" s="2"/>
      <c r="R446" s="32">
        <v>3759342</v>
      </c>
      <c r="S446" s="8"/>
      <c r="T446" s="8"/>
      <c r="U446" s="8">
        <v>-28690</v>
      </c>
      <c r="V446" s="8">
        <v>-4856.16</v>
      </c>
      <c r="W446" s="8"/>
      <c r="X446" s="8"/>
      <c r="Y446" s="8"/>
      <c r="Z446" s="8"/>
      <c r="AA446" s="8">
        <v>104300.16</v>
      </c>
      <c r="AB446" s="8"/>
      <c r="AC446" s="8"/>
      <c r="AD446" s="32">
        <f>R446+S446+U446+V446+AA446</f>
        <v>3830096</v>
      </c>
      <c r="AE446" s="32"/>
      <c r="AF446" s="32"/>
      <c r="AG446" s="56">
        <v>3730652</v>
      </c>
      <c r="AH446" s="8"/>
      <c r="AI446" s="56">
        <v>3730652</v>
      </c>
    </row>
    <row r="447" spans="1:35" ht="22.5">
      <c r="A447" s="3" t="s">
        <v>65</v>
      </c>
      <c r="B447" s="15" t="s">
        <v>86</v>
      </c>
      <c r="C447" s="15">
        <v>2</v>
      </c>
      <c r="D447" s="15">
        <v>921</v>
      </c>
      <c r="E447" s="15">
        <v>1004</v>
      </c>
      <c r="F447" s="16">
        <v>122</v>
      </c>
      <c r="G447" s="8">
        <v>142100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32">
        <v>142100</v>
      </c>
      <c r="S447" s="8"/>
      <c r="T447" s="8"/>
      <c r="U447" s="8">
        <v>28690</v>
      </c>
      <c r="V447" s="8">
        <v>-16080</v>
      </c>
      <c r="W447" s="8"/>
      <c r="X447" s="8"/>
      <c r="Y447" s="8"/>
      <c r="Z447" s="8"/>
      <c r="AA447" s="8">
        <v>-90810</v>
      </c>
      <c r="AB447" s="8"/>
      <c r="AC447" s="8">
        <v>-1810.72</v>
      </c>
      <c r="AD447" s="32">
        <f>R447+S447+U447+V447+AA447+AC447</f>
        <v>62089.28</v>
      </c>
      <c r="AE447" s="32"/>
      <c r="AF447" s="32"/>
      <c r="AG447" s="56">
        <v>170790</v>
      </c>
      <c r="AH447" s="8"/>
      <c r="AI447" s="56">
        <v>170790</v>
      </c>
    </row>
    <row r="448" spans="1:35" ht="11.25">
      <c r="A448" s="3" t="s">
        <v>17</v>
      </c>
      <c r="B448" s="15" t="s">
        <v>86</v>
      </c>
      <c r="C448" s="15">
        <v>2</v>
      </c>
      <c r="D448" s="15">
        <v>921</v>
      </c>
      <c r="E448" s="15">
        <v>1004</v>
      </c>
      <c r="F448" s="16" t="s">
        <v>18</v>
      </c>
      <c r="G448" s="8">
        <f>G449</f>
        <v>360722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32">
        <f>R449</f>
        <v>506680</v>
      </c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32">
        <f>AD449+AD450</f>
        <v>328494.05</v>
      </c>
      <c r="AE448" s="32"/>
      <c r="AF448" s="32"/>
      <c r="AG448" s="32">
        <f>AG449+AG450</f>
        <v>506680</v>
      </c>
      <c r="AH448" s="32"/>
      <c r="AI448" s="32">
        <f>AI449+AI450</f>
        <v>506680</v>
      </c>
    </row>
    <row r="449" spans="1:35" ht="22.5" hidden="1">
      <c r="A449" s="3" t="s">
        <v>19</v>
      </c>
      <c r="B449" s="15" t="s">
        <v>86</v>
      </c>
      <c r="C449" s="15">
        <v>2</v>
      </c>
      <c r="D449" s="15">
        <v>921</v>
      </c>
      <c r="E449" s="15">
        <v>1004</v>
      </c>
      <c r="F449" s="16" t="s">
        <v>20</v>
      </c>
      <c r="G449" s="8">
        <v>360722</v>
      </c>
      <c r="H449" s="2"/>
      <c r="I449" s="2"/>
      <c r="J449" s="2"/>
      <c r="K449" s="2"/>
      <c r="L449" s="2"/>
      <c r="M449" s="2"/>
      <c r="N449" s="2"/>
      <c r="O449" s="2">
        <v>-87.22</v>
      </c>
      <c r="P449" s="2"/>
      <c r="Q449" s="2"/>
      <c r="R449" s="32">
        <v>506680</v>
      </c>
      <c r="S449" s="8">
        <v>4411.14</v>
      </c>
      <c r="T449" s="8"/>
      <c r="U449" s="8">
        <v>-511091.14</v>
      </c>
      <c r="V449" s="8"/>
      <c r="W449" s="8"/>
      <c r="X449" s="8"/>
      <c r="Y449" s="8"/>
      <c r="Z449" s="8"/>
      <c r="AA449" s="8"/>
      <c r="AB449" s="8"/>
      <c r="AC449" s="8"/>
      <c r="AD449" s="32">
        <f>R449+S449+U449</f>
        <v>0</v>
      </c>
      <c r="AE449" s="32"/>
      <c r="AF449" s="32"/>
      <c r="AG449" s="21"/>
      <c r="AH449" s="21"/>
      <c r="AI449" s="21"/>
    </row>
    <row r="450" spans="1:35" ht="11.25">
      <c r="A450" s="13" t="s">
        <v>185</v>
      </c>
      <c r="B450" s="15" t="s">
        <v>86</v>
      </c>
      <c r="C450" s="15">
        <v>2</v>
      </c>
      <c r="D450" s="15">
        <v>921</v>
      </c>
      <c r="E450" s="15">
        <v>1004</v>
      </c>
      <c r="F450" s="16">
        <v>244</v>
      </c>
      <c r="G450" s="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32"/>
      <c r="S450" s="8"/>
      <c r="T450" s="8"/>
      <c r="U450" s="8">
        <v>511091.14</v>
      </c>
      <c r="V450" s="8">
        <v>-170855.14</v>
      </c>
      <c r="W450" s="8"/>
      <c r="X450" s="8"/>
      <c r="Y450" s="8"/>
      <c r="Z450" s="8"/>
      <c r="AA450" s="8">
        <v>-13552.67</v>
      </c>
      <c r="AB450" s="8"/>
      <c r="AC450" s="8">
        <v>1810.72</v>
      </c>
      <c r="AD450" s="32">
        <f>U450+V450+AA450+AC450</f>
        <v>328494.05</v>
      </c>
      <c r="AE450" s="32"/>
      <c r="AF450" s="32"/>
      <c r="AG450" s="56">
        <v>506680</v>
      </c>
      <c r="AH450" s="8"/>
      <c r="AI450" s="56">
        <v>506680</v>
      </c>
    </row>
    <row r="451" spans="1:35" ht="11.25">
      <c r="A451" s="3" t="s">
        <v>21</v>
      </c>
      <c r="B451" s="15" t="s">
        <v>86</v>
      </c>
      <c r="C451" s="15">
        <v>2</v>
      </c>
      <c r="D451" s="15">
        <v>921</v>
      </c>
      <c r="E451" s="15">
        <v>1004</v>
      </c>
      <c r="F451" s="16" t="s">
        <v>22</v>
      </c>
      <c r="G451" s="8">
        <f>G452</f>
        <v>3200</v>
      </c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32">
        <f>R452</f>
        <v>3400</v>
      </c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32">
        <f>AD452</f>
        <v>3462.51</v>
      </c>
      <c r="AE451" s="32"/>
      <c r="AF451" s="32"/>
      <c r="AG451" s="32">
        <f>AG452</f>
        <v>3400</v>
      </c>
      <c r="AH451" s="32"/>
      <c r="AI451" s="32">
        <f>AI452</f>
        <v>3400</v>
      </c>
    </row>
    <row r="452" spans="1:35" ht="11.25">
      <c r="A452" s="3" t="s">
        <v>49</v>
      </c>
      <c r="B452" s="15" t="s">
        <v>86</v>
      </c>
      <c r="C452" s="15">
        <v>2</v>
      </c>
      <c r="D452" s="15">
        <v>921</v>
      </c>
      <c r="E452" s="15">
        <v>1004</v>
      </c>
      <c r="F452" s="16">
        <v>850</v>
      </c>
      <c r="G452" s="8">
        <f>G453+G454</f>
        <v>3200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32">
        <f>R453+R454</f>
        <v>3400</v>
      </c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32">
        <f>AD453+AD454</f>
        <v>3462.51</v>
      </c>
      <c r="AE452" s="32"/>
      <c r="AF452" s="32"/>
      <c r="AG452" s="32">
        <f>AG453+AG454</f>
        <v>3400</v>
      </c>
      <c r="AH452" s="32"/>
      <c r="AI452" s="32">
        <f>AI453+AI454</f>
        <v>3400</v>
      </c>
    </row>
    <row r="453" spans="1:35" ht="11.25" hidden="1">
      <c r="A453" s="3" t="s">
        <v>23</v>
      </c>
      <c r="B453" s="15" t="s">
        <v>86</v>
      </c>
      <c r="C453" s="15">
        <v>2</v>
      </c>
      <c r="D453" s="15">
        <v>921</v>
      </c>
      <c r="E453" s="15">
        <v>1004</v>
      </c>
      <c r="F453" s="16" t="s">
        <v>24</v>
      </c>
      <c r="G453" s="8">
        <v>0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32">
        <v>0</v>
      </c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32">
        <v>0</v>
      </c>
      <c r="AE453" s="32"/>
      <c r="AF453" s="32"/>
      <c r="AG453" s="8"/>
      <c r="AH453" s="8"/>
      <c r="AI453" s="8"/>
    </row>
    <row r="454" spans="1:35" ht="11.25">
      <c r="A454" s="3" t="s">
        <v>25</v>
      </c>
      <c r="B454" s="15" t="s">
        <v>86</v>
      </c>
      <c r="C454" s="15">
        <v>2</v>
      </c>
      <c r="D454" s="15">
        <v>921</v>
      </c>
      <c r="E454" s="15">
        <v>1004</v>
      </c>
      <c r="F454" s="16" t="s">
        <v>26</v>
      </c>
      <c r="G454" s="8">
        <v>3200</v>
      </c>
      <c r="H454" s="2"/>
      <c r="I454" s="2"/>
      <c r="J454" s="2"/>
      <c r="K454" s="2"/>
      <c r="L454" s="2"/>
      <c r="M454" s="2"/>
      <c r="N454" s="2"/>
      <c r="O454" s="2">
        <v>87.22</v>
      </c>
      <c r="P454" s="2"/>
      <c r="Q454" s="2"/>
      <c r="R454" s="32">
        <v>3400</v>
      </c>
      <c r="S454" s="8"/>
      <c r="T454" s="8"/>
      <c r="U454" s="8"/>
      <c r="V454" s="8"/>
      <c r="W454" s="8"/>
      <c r="X454" s="8"/>
      <c r="Y454" s="8"/>
      <c r="Z454" s="8"/>
      <c r="AA454" s="8">
        <v>62.51</v>
      </c>
      <c r="AB454" s="8"/>
      <c r="AC454" s="8"/>
      <c r="AD454" s="32">
        <f>R454+S454+AA454</f>
        <v>3462.51</v>
      </c>
      <c r="AE454" s="32"/>
      <c r="AF454" s="32"/>
      <c r="AG454" s="56">
        <v>3400</v>
      </c>
      <c r="AH454" s="8"/>
      <c r="AI454" s="56">
        <v>3400</v>
      </c>
    </row>
    <row r="455" spans="1:35" ht="45">
      <c r="A455" s="4" t="s">
        <v>170</v>
      </c>
      <c r="B455" s="15" t="s">
        <v>86</v>
      </c>
      <c r="C455" s="15">
        <v>2</v>
      </c>
      <c r="D455" s="15">
        <v>921</v>
      </c>
      <c r="E455" s="15">
        <v>1071</v>
      </c>
      <c r="F455" s="25" t="s">
        <v>0</v>
      </c>
      <c r="G455" s="8">
        <f>G456</f>
        <v>1212843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32">
        <f>R456</f>
        <v>1284115</v>
      </c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32">
        <f>AD456</f>
        <v>1192129.51</v>
      </c>
      <c r="AE455" s="32"/>
      <c r="AF455" s="32"/>
      <c r="AG455" s="32">
        <f aca="true" t="shared" si="37" ref="AG455:AI457">AG456</f>
        <v>1326892</v>
      </c>
      <c r="AH455" s="32"/>
      <c r="AI455" s="32">
        <f t="shared" si="37"/>
        <v>1326892</v>
      </c>
    </row>
    <row r="456" spans="1:35" ht="22.5">
      <c r="A456" s="3" t="s">
        <v>80</v>
      </c>
      <c r="B456" s="15" t="s">
        <v>86</v>
      </c>
      <c r="C456" s="15">
        <v>2</v>
      </c>
      <c r="D456" s="15">
        <v>921</v>
      </c>
      <c r="E456" s="15">
        <v>1071</v>
      </c>
      <c r="F456" s="16" t="s">
        <v>27</v>
      </c>
      <c r="G456" s="8">
        <f>G457</f>
        <v>1212843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32">
        <f>R457</f>
        <v>1284115</v>
      </c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32">
        <f>AD457</f>
        <v>1192129.51</v>
      </c>
      <c r="AE456" s="32"/>
      <c r="AF456" s="32"/>
      <c r="AG456" s="32">
        <f t="shared" si="37"/>
        <v>1326892</v>
      </c>
      <c r="AH456" s="32"/>
      <c r="AI456" s="32">
        <f t="shared" si="37"/>
        <v>1326892</v>
      </c>
    </row>
    <row r="457" spans="1:35" ht="11.25">
      <c r="A457" s="3" t="s">
        <v>57</v>
      </c>
      <c r="B457" s="15" t="s">
        <v>86</v>
      </c>
      <c r="C457" s="15">
        <v>2</v>
      </c>
      <c r="D457" s="15">
        <v>921</v>
      </c>
      <c r="E457" s="15">
        <v>1071</v>
      </c>
      <c r="F457" s="16">
        <v>610</v>
      </c>
      <c r="G457" s="8">
        <f>G458</f>
        <v>1212843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32">
        <f>R458</f>
        <v>1284115</v>
      </c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32">
        <f>AD458</f>
        <v>1192129.51</v>
      </c>
      <c r="AE457" s="32"/>
      <c r="AF457" s="32"/>
      <c r="AG457" s="32">
        <f t="shared" si="37"/>
        <v>1326892</v>
      </c>
      <c r="AH457" s="32"/>
      <c r="AI457" s="32">
        <f t="shared" si="37"/>
        <v>1326892</v>
      </c>
    </row>
    <row r="458" spans="1:35" ht="33.75">
      <c r="A458" s="3" t="s">
        <v>28</v>
      </c>
      <c r="B458" s="15" t="s">
        <v>86</v>
      </c>
      <c r="C458" s="15">
        <v>2</v>
      </c>
      <c r="D458" s="15">
        <v>921</v>
      </c>
      <c r="E458" s="15">
        <v>1071</v>
      </c>
      <c r="F458" s="16" t="s">
        <v>29</v>
      </c>
      <c r="G458" s="8">
        <v>1212843</v>
      </c>
      <c r="H458" s="2"/>
      <c r="I458" s="2"/>
      <c r="J458" s="2"/>
      <c r="K458" s="2"/>
      <c r="L458" s="2"/>
      <c r="M458" s="2"/>
      <c r="N458" s="2"/>
      <c r="O458" s="2"/>
      <c r="P458" s="2"/>
      <c r="Q458" s="2">
        <v>248217</v>
      </c>
      <c r="R458" s="32">
        <v>1284115</v>
      </c>
      <c r="S458" s="8"/>
      <c r="T458" s="8"/>
      <c r="U458" s="8"/>
      <c r="V458" s="8"/>
      <c r="W458" s="8"/>
      <c r="X458" s="8">
        <v>-18887</v>
      </c>
      <c r="Y458" s="8"/>
      <c r="Z458" s="8">
        <v>-17000</v>
      </c>
      <c r="AA458" s="8"/>
      <c r="AB458" s="8"/>
      <c r="AC458" s="8">
        <v>-56098.49</v>
      </c>
      <c r="AD458" s="32">
        <f>R458+S458+X458+Z458+AC458</f>
        <v>1192129.51</v>
      </c>
      <c r="AE458" s="32"/>
      <c r="AF458" s="32"/>
      <c r="AG458" s="56">
        <v>1326892</v>
      </c>
      <c r="AH458" s="8"/>
      <c r="AI458" s="56">
        <v>1326892</v>
      </c>
    </row>
    <row r="459" spans="1:35" ht="33.75">
      <c r="A459" s="4" t="s">
        <v>171</v>
      </c>
      <c r="B459" s="15" t="s">
        <v>86</v>
      </c>
      <c r="C459" s="15">
        <v>2</v>
      </c>
      <c r="D459" s="15">
        <v>921</v>
      </c>
      <c r="E459" s="15">
        <v>1072</v>
      </c>
      <c r="F459" s="16"/>
      <c r="G459" s="8">
        <f>G460</f>
        <v>21241220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32">
        <f>R460</f>
        <v>21652521</v>
      </c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32">
        <f>AD460</f>
        <v>25907087.16</v>
      </c>
      <c r="AE459" s="32"/>
      <c r="AF459" s="32"/>
      <c r="AG459" s="32">
        <f aca="true" t="shared" si="38" ref="AG459:AI461">AG460</f>
        <v>22667627</v>
      </c>
      <c r="AH459" s="32"/>
      <c r="AI459" s="32">
        <f t="shared" si="38"/>
        <v>22667627</v>
      </c>
    </row>
    <row r="460" spans="1:35" ht="22.5">
      <c r="A460" s="3" t="s">
        <v>80</v>
      </c>
      <c r="B460" s="15" t="s">
        <v>86</v>
      </c>
      <c r="C460" s="15">
        <v>2</v>
      </c>
      <c r="D460" s="15">
        <v>921</v>
      </c>
      <c r="E460" s="15">
        <v>1072</v>
      </c>
      <c r="F460" s="16" t="s">
        <v>27</v>
      </c>
      <c r="G460" s="8">
        <f>G461</f>
        <v>21241220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32">
        <f>R461</f>
        <v>21652521</v>
      </c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32">
        <f>AD461</f>
        <v>25907087.16</v>
      </c>
      <c r="AE460" s="32"/>
      <c r="AF460" s="32"/>
      <c r="AG460" s="32">
        <f t="shared" si="38"/>
        <v>22667627</v>
      </c>
      <c r="AH460" s="32"/>
      <c r="AI460" s="32">
        <f t="shared" si="38"/>
        <v>22667627</v>
      </c>
    </row>
    <row r="461" spans="1:35" ht="11.25">
      <c r="A461" s="3" t="s">
        <v>57</v>
      </c>
      <c r="B461" s="15" t="s">
        <v>86</v>
      </c>
      <c r="C461" s="15">
        <v>2</v>
      </c>
      <c r="D461" s="15">
        <v>921</v>
      </c>
      <c r="E461" s="15">
        <v>1072</v>
      </c>
      <c r="F461" s="16">
        <v>610</v>
      </c>
      <c r="G461" s="8">
        <f>G462</f>
        <v>21241220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32">
        <f>R462</f>
        <v>21652521</v>
      </c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32">
        <f>AD462</f>
        <v>25907087.16</v>
      </c>
      <c r="AE461" s="32"/>
      <c r="AF461" s="32"/>
      <c r="AG461" s="32">
        <f t="shared" si="38"/>
        <v>22667627</v>
      </c>
      <c r="AH461" s="32"/>
      <c r="AI461" s="32">
        <f t="shared" si="38"/>
        <v>22667627</v>
      </c>
    </row>
    <row r="462" spans="1:35" ht="33.75">
      <c r="A462" s="3" t="s">
        <v>28</v>
      </c>
      <c r="B462" s="15" t="s">
        <v>86</v>
      </c>
      <c r="C462" s="15">
        <v>2</v>
      </c>
      <c r="D462" s="15">
        <v>921</v>
      </c>
      <c r="E462" s="15">
        <v>1072</v>
      </c>
      <c r="F462" s="16" t="s">
        <v>29</v>
      </c>
      <c r="G462" s="8">
        <v>21241220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32">
        <v>21652521</v>
      </c>
      <c r="S462" s="8">
        <v>3968648</v>
      </c>
      <c r="T462" s="8"/>
      <c r="U462" s="8"/>
      <c r="V462" s="8">
        <v>1099907</v>
      </c>
      <c r="W462" s="8"/>
      <c r="X462" s="8">
        <v>-444390</v>
      </c>
      <c r="Y462" s="8">
        <v>193441</v>
      </c>
      <c r="Z462" s="8">
        <v>-563039.84</v>
      </c>
      <c r="AA462" s="8"/>
      <c r="AB462" s="8"/>
      <c r="AC462" s="8"/>
      <c r="AD462" s="32">
        <f>R462+S462+V462+X462+Y462+Z462</f>
        <v>25907087.16</v>
      </c>
      <c r="AE462" s="32"/>
      <c r="AF462" s="32"/>
      <c r="AG462" s="61">
        <v>22667627</v>
      </c>
      <c r="AH462" s="21"/>
      <c r="AI462" s="61">
        <v>22667627</v>
      </c>
    </row>
    <row r="463" spans="1:35" ht="22.5" hidden="1">
      <c r="A463" s="26" t="s">
        <v>77</v>
      </c>
      <c r="B463" s="15" t="s">
        <v>86</v>
      </c>
      <c r="C463" s="15">
        <v>2</v>
      </c>
      <c r="D463" s="15">
        <v>902</v>
      </c>
      <c r="E463" s="15">
        <v>1324</v>
      </c>
      <c r="F463" s="16"/>
      <c r="G463" s="8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32">
        <f>R464</f>
        <v>0</v>
      </c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32">
        <f>AD464</f>
        <v>0</v>
      </c>
      <c r="AE463" s="32"/>
      <c r="AF463" s="32"/>
      <c r="AG463" s="8"/>
      <c r="AH463" s="8"/>
      <c r="AI463" s="8"/>
    </row>
    <row r="464" spans="1:35" ht="22.5" hidden="1">
      <c r="A464" s="3" t="s">
        <v>80</v>
      </c>
      <c r="B464" s="15" t="s">
        <v>86</v>
      </c>
      <c r="C464" s="15">
        <v>2</v>
      </c>
      <c r="D464" s="15">
        <v>902</v>
      </c>
      <c r="E464" s="15">
        <v>1324</v>
      </c>
      <c r="F464" s="16" t="s">
        <v>27</v>
      </c>
      <c r="G464" s="8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32">
        <f>R465</f>
        <v>0</v>
      </c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32">
        <f>AD465</f>
        <v>0</v>
      </c>
      <c r="AE464" s="32"/>
      <c r="AF464" s="32"/>
      <c r="AG464" s="8"/>
      <c r="AH464" s="8"/>
      <c r="AI464" s="8"/>
    </row>
    <row r="465" spans="1:35" ht="11.25" hidden="1">
      <c r="A465" s="3" t="s">
        <v>57</v>
      </c>
      <c r="B465" s="15" t="s">
        <v>86</v>
      </c>
      <c r="C465" s="15">
        <v>2</v>
      </c>
      <c r="D465" s="15">
        <v>902</v>
      </c>
      <c r="E465" s="15">
        <v>1324</v>
      </c>
      <c r="F465" s="16">
        <v>610</v>
      </c>
      <c r="G465" s="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32">
        <f>R466</f>
        <v>0</v>
      </c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32">
        <f>AD466</f>
        <v>0</v>
      </c>
      <c r="AE465" s="32"/>
      <c r="AF465" s="32"/>
      <c r="AG465" s="8"/>
      <c r="AH465" s="8"/>
      <c r="AI465" s="8"/>
    </row>
    <row r="466" spans="1:35" ht="11.25" hidden="1">
      <c r="A466" s="13" t="s">
        <v>107</v>
      </c>
      <c r="B466" s="15" t="s">
        <v>86</v>
      </c>
      <c r="C466" s="15">
        <v>2</v>
      </c>
      <c r="D466" s="15">
        <v>902</v>
      </c>
      <c r="E466" s="15">
        <v>1324</v>
      </c>
      <c r="F466" s="16">
        <v>612</v>
      </c>
      <c r="G466" s="8"/>
      <c r="H466" s="2"/>
      <c r="I466" s="2"/>
      <c r="J466" s="2"/>
      <c r="K466" s="2">
        <v>0</v>
      </c>
      <c r="L466" s="2"/>
      <c r="M466" s="2"/>
      <c r="N466" s="2"/>
      <c r="O466" s="2"/>
      <c r="P466" s="2"/>
      <c r="Q466" s="2"/>
      <c r="R466" s="32">
        <v>0</v>
      </c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32">
        <v>0</v>
      </c>
      <c r="AE466" s="32"/>
      <c r="AF466" s="32"/>
      <c r="AG466" s="21"/>
      <c r="AH466" s="21"/>
      <c r="AI466" s="21"/>
    </row>
    <row r="467" spans="1:35" ht="33.75">
      <c r="A467" s="5" t="s">
        <v>177</v>
      </c>
      <c r="B467" s="15" t="s">
        <v>86</v>
      </c>
      <c r="C467" s="15">
        <v>2</v>
      </c>
      <c r="D467" s="15">
        <v>921</v>
      </c>
      <c r="E467" s="15">
        <v>1478</v>
      </c>
      <c r="F467" s="16"/>
      <c r="G467" s="8">
        <f>G468</f>
        <v>3745492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32">
        <f>R468</f>
        <v>6151052</v>
      </c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32">
        <f>AD468</f>
        <v>8461540</v>
      </c>
      <c r="AE467" s="32"/>
      <c r="AF467" s="32"/>
      <c r="AG467" s="32">
        <f aca="true" t="shared" si="39" ref="AG467:AI469">AG468</f>
        <v>6151052</v>
      </c>
      <c r="AH467" s="32"/>
      <c r="AI467" s="32">
        <f t="shared" si="39"/>
        <v>6151052</v>
      </c>
    </row>
    <row r="468" spans="1:35" ht="11.25">
      <c r="A468" s="3" t="s">
        <v>34</v>
      </c>
      <c r="B468" s="15" t="s">
        <v>86</v>
      </c>
      <c r="C468" s="15">
        <v>2</v>
      </c>
      <c r="D468" s="15">
        <v>921</v>
      </c>
      <c r="E468" s="15">
        <v>1478</v>
      </c>
      <c r="F468" s="16">
        <v>300</v>
      </c>
      <c r="G468" s="8">
        <f>G469</f>
        <v>3745492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32">
        <f>R469</f>
        <v>6151052</v>
      </c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32">
        <f>AD469</f>
        <v>8461540</v>
      </c>
      <c r="AE468" s="32"/>
      <c r="AF468" s="32"/>
      <c r="AG468" s="32">
        <f t="shared" si="39"/>
        <v>6151052</v>
      </c>
      <c r="AH468" s="32"/>
      <c r="AI468" s="32">
        <f t="shared" si="39"/>
        <v>6151052</v>
      </c>
    </row>
    <row r="469" spans="1:35" ht="11.25">
      <c r="A469" s="3" t="s">
        <v>58</v>
      </c>
      <c r="B469" s="15" t="s">
        <v>86</v>
      </c>
      <c r="C469" s="15">
        <v>2</v>
      </c>
      <c r="D469" s="15">
        <v>921</v>
      </c>
      <c r="E469" s="15">
        <v>1478</v>
      </c>
      <c r="F469" s="16">
        <v>310</v>
      </c>
      <c r="G469" s="8">
        <f>G470</f>
        <v>3745492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32">
        <f>R470</f>
        <v>6151052</v>
      </c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32">
        <f>AD470</f>
        <v>8461540</v>
      </c>
      <c r="AE469" s="32"/>
      <c r="AF469" s="32"/>
      <c r="AG469" s="32">
        <f t="shared" si="39"/>
        <v>6151052</v>
      </c>
      <c r="AH469" s="32"/>
      <c r="AI469" s="32">
        <f t="shared" si="39"/>
        <v>6151052</v>
      </c>
    </row>
    <row r="470" spans="1:35" ht="22.5">
      <c r="A470" s="3" t="s">
        <v>39</v>
      </c>
      <c r="B470" s="15" t="s">
        <v>86</v>
      </c>
      <c r="C470" s="15">
        <v>2</v>
      </c>
      <c r="D470" s="15">
        <v>921</v>
      </c>
      <c r="E470" s="15">
        <v>1478</v>
      </c>
      <c r="F470" s="16">
        <v>313</v>
      </c>
      <c r="G470" s="8">
        <v>3745492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32">
        <v>6151052</v>
      </c>
      <c r="S470" s="8"/>
      <c r="T470" s="8"/>
      <c r="U470" s="8"/>
      <c r="V470" s="8">
        <v>2310488</v>
      </c>
      <c r="W470" s="8"/>
      <c r="X470" s="8"/>
      <c r="Y470" s="8"/>
      <c r="Z470" s="8"/>
      <c r="AA470" s="8"/>
      <c r="AB470" s="8"/>
      <c r="AC470" s="8"/>
      <c r="AD470" s="32">
        <f>R470+S470+V470</f>
        <v>8461540</v>
      </c>
      <c r="AE470" s="32"/>
      <c r="AF470" s="32"/>
      <c r="AG470" s="56">
        <v>6151052</v>
      </c>
      <c r="AH470" s="8"/>
      <c r="AI470" s="56">
        <v>6151052</v>
      </c>
    </row>
    <row r="471" spans="1:35" ht="12" hidden="1">
      <c r="A471" s="71" t="s">
        <v>119</v>
      </c>
      <c r="B471" s="15" t="s">
        <v>86</v>
      </c>
      <c r="C471" s="15">
        <v>2</v>
      </c>
      <c r="D471" s="15">
        <v>921</v>
      </c>
      <c r="E471" s="15">
        <v>1479</v>
      </c>
      <c r="F471" s="16"/>
      <c r="G471" s="8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32">
        <f>R472</f>
        <v>0</v>
      </c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32">
        <f>AD472</f>
        <v>0</v>
      </c>
      <c r="AE471" s="32"/>
      <c r="AF471" s="32"/>
      <c r="AG471" s="21"/>
      <c r="AH471" s="21"/>
      <c r="AI471" s="21"/>
    </row>
    <row r="472" spans="1:35" ht="22.5" hidden="1">
      <c r="A472" s="3" t="s">
        <v>80</v>
      </c>
      <c r="B472" s="15" t="s">
        <v>86</v>
      </c>
      <c r="C472" s="15">
        <v>2</v>
      </c>
      <c r="D472" s="15">
        <v>921</v>
      </c>
      <c r="E472" s="15">
        <v>1479</v>
      </c>
      <c r="F472" s="16">
        <v>600</v>
      </c>
      <c r="G472" s="8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32">
        <f>R473</f>
        <v>0</v>
      </c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32">
        <f>AD473</f>
        <v>0</v>
      </c>
      <c r="AE472" s="32"/>
      <c r="AF472" s="32"/>
      <c r="AG472" s="21"/>
      <c r="AH472" s="21"/>
      <c r="AI472" s="21"/>
    </row>
    <row r="473" spans="1:35" ht="11.25" hidden="1">
      <c r="A473" s="3" t="s">
        <v>57</v>
      </c>
      <c r="B473" s="15" t="s">
        <v>86</v>
      </c>
      <c r="C473" s="15">
        <v>2</v>
      </c>
      <c r="D473" s="15">
        <v>921</v>
      </c>
      <c r="E473" s="15">
        <v>1479</v>
      </c>
      <c r="F473" s="16">
        <v>610</v>
      </c>
      <c r="G473" s="8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32">
        <f>R474</f>
        <v>0</v>
      </c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32">
        <f>AD474</f>
        <v>0</v>
      </c>
      <c r="AE473" s="32"/>
      <c r="AF473" s="32"/>
      <c r="AG473" s="8"/>
      <c r="AH473" s="8"/>
      <c r="AI473" s="8"/>
    </row>
    <row r="474" spans="1:35" ht="11.25" hidden="1">
      <c r="A474" s="13" t="s">
        <v>107</v>
      </c>
      <c r="B474" s="15" t="s">
        <v>86</v>
      </c>
      <c r="C474" s="15">
        <v>2</v>
      </c>
      <c r="D474" s="15">
        <v>921</v>
      </c>
      <c r="E474" s="15">
        <v>1479</v>
      </c>
      <c r="F474" s="16">
        <v>612</v>
      </c>
      <c r="G474" s="8"/>
      <c r="H474" s="2"/>
      <c r="I474" s="2"/>
      <c r="J474" s="2"/>
      <c r="K474" s="2"/>
      <c r="L474" s="2">
        <v>0</v>
      </c>
      <c r="M474" s="2"/>
      <c r="N474" s="2"/>
      <c r="O474" s="2"/>
      <c r="P474" s="2"/>
      <c r="Q474" s="2"/>
      <c r="R474" s="32">
        <f>L474</f>
        <v>0</v>
      </c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32">
        <f>N474</f>
        <v>0</v>
      </c>
      <c r="AE474" s="32"/>
      <c r="AF474" s="32"/>
      <c r="AG474" s="8"/>
      <c r="AH474" s="8"/>
      <c r="AI474" s="8"/>
    </row>
    <row r="475" spans="1:35" ht="21">
      <c r="A475" s="18" t="s">
        <v>131</v>
      </c>
      <c r="B475" s="19" t="s">
        <v>86</v>
      </c>
      <c r="C475" s="19">
        <v>3</v>
      </c>
      <c r="D475" s="19"/>
      <c r="E475" s="15"/>
      <c r="F475" s="16"/>
      <c r="G475" s="8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46">
        <f>R476</f>
        <v>5160100</v>
      </c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46">
        <f>AD476</f>
        <v>9648283.34</v>
      </c>
      <c r="AE475" s="46"/>
      <c r="AF475" s="46"/>
      <c r="AG475" s="46">
        <f>AG476</f>
        <v>6583724.62</v>
      </c>
      <c r="AH475" s="46"/>
      <c r="AI475" s="46">
        <f>AI476</f>
        <v>5330740</v>
      </c>
    </row>
    <row r="476" spans="1:35" ht="11.25">
      <c r="A476" s="18" t="s">
        <v>60</v>
      </c>
      <c r="B476" s="19" t="s">
        <v>86</v>
      </c>
      <c r="C476" s="19">
        <v>3</v>
      </c>
      <c r="D476" s="19">
        <v>921</v>
      </c>
      <c r="E476" s="15"/>
      <c r="F476" s="16"/>
      <c r="G476" s="8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46">
        <f>R477</f>
        <v>5160100</v>
      </c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46">
        <f>AD477+AD484+AD488+AD492</f>
        <v>9648283.34</v>
      </c>
      <c r="AE476" s="46"/>
      <c r="AF476" s="46"/>
      <c r="AG476" s="46">
        <f>AG477+AG484</f>
        <v>6583724.62</v>
      </c>
      <c r="AH476" s="46"/>
      <c r="AI476" s="46">
        <f>AI477+AI484</f>
        <v>5330740</v>
      </c>
    </row>
    <row r="477" spans="1:35" ht="11.25">
      <c r="A477" s="3" t="s">
        <v>132</v>
      </c>
      <c r="B477" s="15" t="s">
        <v>86</v>
      </c>
      <c r="C477" s="15">
        <v>3</v>
      </c>
      <c r="D477" s="15">
        <v>921</v>
      </c>
      <c r="E477" s="15">
        <v>1325</v>
      </c>
      <c r="F477" s="16"/>
      <c r="G477" s="8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32">
        <f>R478+R481</f>
        <v>5160100</v>
      </c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32">
        <f>AD478+AD481</f>
        <v>5220723.34</v>
      </c>
      <c r="AE477" s="32"/>
      <c r="AF477" s="32"/>
      <c r="AG477" s="32">
        <f>AG478+AG481</f>
        <v>3142784.62</v>
      </c>
      <c r="AH477" s="32"/>
      <c r="AI477" s="32">
        <f>AI478+AI481</f>
        <v>1889800</v>
      </c>
    </row>
    <row r="478" spans="1:35" ht="11.25">
      <c r="A478" s="3" t="s">
        <v>17</v>
      </c>
      <c r="B478" s="15" t="s">
        <v>86</v>
      </c>
      <c r="C478" s="15">
        <v>3</v>
      </c>
      <c r="D478" s="15">
        <v>921</v>
      </c>
      <c r="E478" s="15">
        <v>1325</v>
      </c>
      <c r="F478" s="16">
        <v>200</v>
      </c>
      <c r="G478" s="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32">
        <f>R479</f>
        <v>420005</v>
      </c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32">
        <f>AD479+AD480</f>
        <v>105005</v>
      </c>
      <c r="AE478" s="32"/>
      <c r="AF478" s="32"/>
      <c r="AG478" s="21"/>
      <c r="AH478" s="21"/>
      <c r="AI478" s="21"/>
    </row>
    <row r="479" spans="1:35" ht="22.5" hidden="1">
      <c r="A479" s="3" t="s">
        <v>19</v>
      </c>
      <c r="B479" s="15" t="s">
        <v>86</v>
      </c>
      <c r="C479" s="15">
        <v>3</v>
      </c>
      <c r="D479" s="15">
        <v>921</v>
      </c>
      <c r="E479" s="15">
        <v>1325</v>
      </c>
      <c r="F479" s="16">
        <v>240</v>
      </c>
      <c r="G479" s="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32">
        <v>420005</v>
      </c>
      <c r="S479" s="8"/>
      <c r="T479" s="8">
        <v>-40000</v>
      </c>
      <c r="U479" s="8">
        <v>-380005</v>
      </c>
      <c r="V479" s="8"/>
      <c r="W479" s="8"/>
      <c r="X479" s="8"/>
      <c r="Y479" s="8"/>
      <c r="Z479" s="8"/>
      <c r="AA479" s="8"/>
      <c r="AB479" s="8"/>
      <c r="AC479" s="8"/>
      <c r="AD479" s="32">
        <f>R479+S479+T479+U479</f>
        <v>0</v>
      </c>
      <c r="AE479" s="32"/>
      <c r="AF479" s="32"/>
      <c r="AG479" s="8"/>
      <c r="AH479" s="8"/>
      <c r="AI479" s="8"/>
    </row>
    <row r="480" spans="1:35" ht="11.25">
      <c r="A480" s="13" t="s">
        <v>185</v>
      </c>
      <c r="B480" s="15" t="s">
        <v>86</v>
      </c>
      <c r="C480" s="15">
        <v>3</v>
      </c>
      <c r="D480" s="15">
        <v>921</v>
      </c>
      <c r="E480" s="15">
        <v>1325</v>
      </c>
      <c r="F480" s="16">
        <v>244</v>
      </c>
      <c r="G480" s="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32"/>
      <c r="S480" s="8"/>
      <c r="T480" s="8"/>
      <c r="U480" s="8">
        <v>380005</v>
      </c>
      <c r="V480" s="8"/>
      <c r="W480" s="8"/>
      <c r="X480" s="8"/>
      <c r="Y480" s="8">
        <v>-275000</v>
      </c>
      <c r="Z480" s="8"/>
      <c r="AA480" s="8"/>
      <c r="AB480" s="8"/>
      <c r="AC480" s="8"/>
      <c r="AD480" s="32">
        <f>U480+Y480</f>
        <v>105005</v>
      </c>
      <c r="AE480" s="32"/>
      <c r="AF480" s="32"/>
      <c r="AG480" s="8"/>
      <c r="AH480" s="8"/>
      <c r="AI480" s="8"/>
    </row>
    <row r="481" spans="1:35" ht="22.5">
      <c r="A481" s="3" t="s">
        <v>80</v>
      </c>
      <c r="B481" s="15" t="s">
        <v>86</v>
      </c>
      <c r="C481" s="15">
        <v>3</v>
      </c>
      <c r="D481" s="15">
        <v>921</v>
      </c>
      <c r="E481" s="15">
        <v>1325</v>
      </c>
      <c r="F481" s="16" t="s">
        <v>27</v>
      </c>
      <c r="G481" s="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32">
        <f>R482</f>
        <v>4740095</v>
      </c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32">
        <f aca="true" t="shared" si="40" ref="AD481:AI482">AD482</f>
        <v>5115718.34</v>
      </c>
      <c r="AE481" s="32"/>
      <c r="AF481" s="32"/>
      <c r="AG481" s="32">
        <f t="shared" si="40"/>
        <v>3142784.62</v>
      </c>
      <c r="AH481" s="32"/>
      <c r="AI481" s="32">
        <f t="shared" si="40"/>
        <v>1889800</v>
      </c>
    </row>
    <row r="482" spans="1:35" ht="11.25">
      <c r="A482" s="3" t="s">
        <v>57</v>
      </c>
      <c r="B482" s="15" t="s">
        <v>86</v>
      </c>
      <c r="C482" s="15">
        <v>3</v>
      </c>
      <c r="D482" s="15">
        <v>921</v>
      </c>
      <c r="E482" s="15">
        <v>1325</v>
      </c>
      <c r="F482" s="16">
        <v>610</v>
      </c>
      <c r="G482" s="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32">
        <f>R483</f>
        <v>4740095</v>
      </c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32">
        <f t="shared" si="40"/>
        <v>5115718.34</v>
      </c>
      <c r="AE482" s="32"/>
      <c r="AF482" s="32"/>
      <c r="AG482" s="32">
        <f t="shared" si="40"/>
        <v>3142784.62</v>
      </c>
      <c r="AH482" s="32"/>
      <c r="AI482" s="32">
        <f t="shared" si="40"/>
        <v>1889800</v>
      </c>
    </row>
    <row r="483" spans="1:35" ht="11.25">
      <c r="A483" s="13" t="s">
        <v>107</v>
      </c>
      <c r="B483" s="15" t="s">
        <v>86</v>
      </c>
      <c r="C483" s="15">
        <v>3</v>
      </c>
      <c r="D483" s="15">
        <v>921</v>
      </c>
      <c r="E483" s="15">
        <v>1325</v>
      </c>
      <c r="F483" s="16">
        <v>612</v>
      </c>
      <c r="G483" s="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32">
        <v>4740095</v>
      </c>
      <c r="S483" s="8"/>
      <c r="T483" s="8">
        <v>40000</v>
      </c>
      <c r="U483" s="8"/>
      <c r="V483" s="8">
        <v>-514911.62</v>
      </c>
      <c r="W483" s="8"/>
      <c r="X483" s="8"/>
      <c r="Y483" s="8">
        <v>672656.96</v>
      </c>
      <c r="Z483" s="8">
        <v>169505</v>
      </c>
      <c r="AA483" s="8">
        <v>8373</v>
      </c>
      <c r="AB483" s="8"/>
      <c r="AC483" s="8"/>
      <c r="AD483" s="32">
        <f>R483+S483+T483+V483+Y483+Z483+AA483</f>
        <v>5115718.34</v>
      </c>
      <c r="AE483" s="59">
        <v>-3564172.38</v>
      </c>
      <c r="AF483" s="59"/>
      <c r="AG483" s="56">
        <v>3142784.62</v>
      </c>
      <c r="AH483" s="60">
        <v>-2770300</v>
      </c>
      <c r="AI483" s="56">
        <v>1889800</v>
      </c>
    </row>
    <row r="484" spans="1:35" ht="11.25">
      <c r="A484" s="69" t="s">
        <v>197</v>
      </c>
      <c r="B484" s="15" t="s">
        <v>86</v>
      </c>
      <c r="C484" s="15">
        <v>3</v>
      </c>
      <c r="D484" s="15">
        <v>921</v>
      </c>
      <c r="E484" s="15">
        <v>1473</v>
      </c>
      <c r="F484" s="16"/>
      <c r="G484" s="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32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32">
        <f>AD485</f>
        <v>3440940</v>
      </c>
      <c r="AE484" s="32"/>
      <c r="AF484" s="32"/>
      <c r="AG484" s="8">
        <f>AG485</f>
        <v>3440940</v>
      </c>
      <c r="AH484" s="8"/>
      <c r="AI484" s="8">
        <f>AI485</f>
        <v>3440940</v>
      </c>
    </row>
    <row r="485" spans="1:35" ht="22.5">
      <c r="A485" s="13" t="s">
        <v>80</v>
      </c>
      <c r="B485" s="15" t="s">
        <v>86</v>
      </c>
      <c r="C485" s="15">
        <v>3</v>
      </c>
      <c r="D485" s="15">
        <v>921</v>
      </c>
      <c r="E485" s="15">
        <v>1473</v>
      </c>
      <c r="F485" s="16" t="s">
        <v>27</v>
      </c>
      <c r="G485" s="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32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32">
        <f>AD486</f>
        <v>3440940</v>
      </c>
      <c r="AE485" s="32"/>
      <c r="AF485" s="32"/>
      <c r="AG485" s="8">
        <f>AG486</f>
        <v>3440940</v>
      </c>
      <c r="AH485" s="8"/>
      <c r="AI485" s="8">
        <f>AI486</f>
        <v>3440940</v>
      </c>
    </row>
    <row r="486" spans="1:35" ht="11.25">
      <c r="A486" s="13" t="s">
        <v>57</v>
      </c>
      <c r="B486" s="15" t="s">
        <v>86</v>
      </c>
      <c r="C486" s="15">
        <v>3</v>
      </c>
      <c r="D486" s="15">
        <v>921</v>
      </c>
      <c r="E486" s="15">
        <v>1473</v>
      </c>
      <c r="F486" s="16">
        <v>610</v>
      </c>
      <c r="G486" s="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32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32">
        <f>AD487</f>
        <v>3440940</v>
      </c>
      <c r="AE486" s="32"/>
      <c r="AF486" s="32"/>
      <c r="AG486" s="8">
        <f>AG487</f>
        <v>3440940</v>
      </c>
      <c r="AH486" s="8"/>
      <c r="AI486" s="8">
        <f>AI487</f>
        <v>3440940</v>
      </c>
    </row>
    <row r="487" spans="1:35" ht="11.25">
      <c r="A487" s="13" t="s">
        <v>107</v>
      </c>
      <c r="B487" s="15" t="s">
        <v>86</v>
      </c>
      <c r="C487" s="15">
        <v>3</v>
      </c>
      <c r="D487" s="15">
        <v>921</v>
      </c>
      <c r="E487" s="15">
        <v>1473</v>
      </c>
      <c r="F487" s="16">
        <v>612</v>
      </c>
      <c r="G487" s="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32"/>
      <c r="S487" s="8"/>
      <c r="T487" s="8"/>
      <c r="U487" s="8"/>
      <c r="V487" s="8">
        <v>3440940</v>
      </c>
      <c r="W487" s="8"/>
      <c r="X487" s="8"/>
      <c r="Y487" s="8"/>
      <c r="Z487" s="8"/>
      <c r="AA487" s="8"/>
      <c r="AB487" s="8"/>
      <c r="AC487" s="8"/>
      <c r="AD487" s="32">
        <f>V487</f>
        <v>3440940</v>
      </c>
      <c r="AE487" s="57">
        <v>3440940</v>
      </c>
      <c r="AF487" s="57"/>
      <c r="AG487" s="56">
        <f>AE487</f>
        <v>3440940</v>
      </c>
      <c r="AH487" s="56">
        <v>3440940</v>
      </c>
      <c r="AI487" s="56">
        <f>AH487</f>
        <v>3440940</v>
      </c>
    </row>
    <row r="488" spans="1:35" ht="11.25">
      <c r="A488" s="13" t="s">
        <v>205</v>
      </c>
      <c r="B488" s="15" t="s">
        <v>86</v>
      </c>
      <c r="C488" s="15">
        <v>3</v>
      </c>
      <c r="D488" s="15">
        <v>921</v>
      </c>
      <c r="E488" s="15">
        <v>1479</v>
      </c>
      <c r="F488" s="16"/>
      <c r="G488" s="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32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32">
        <f>AD489</f>
        <v>513000</v>
      </c>
      <c r="AE488" s="57"/>
      <c r="AF488" s="57"/>
      <c r="AG488" s="56"/>
      <c r="AH488" s="56"/>
      <c r="AI488" s="56"/>
    </row>
    <row r="489" spans="1:35" ht="22.5">
      <c r="A489" s="13" t="s">
        <v>80</v>
      </c>
      <c r="B489" s="15" t="s">
        <v>86</v>
      </c>
      <c r="C489" s="15">
        <v>3</v>
      </c>
      <c r="D489" s="15">
        <v>921</v>
      </c>
      <c r="E489" s="15">
        <v>1479</v>
      </c>
      <c r="F489" s="16" t="s">
        <v>27</v>
      </c>
      <c r="G489" s="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32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32">
        <f>AD490</f>
        <v>513000</v>
      </c>
      <c r="AE489" s="57"/>
      <c r="AF489" s="57"/>
      <c r="AG489" s="56"/>
      <c r="AH489" s="56"/>
      <c r="AI489" s="56"/>
    </row>
    <row r="490" spans="1:35" ht="11.25">
      <c r="A490" s="13" t="s">
        <v>57</v>
      </c>
      <c r="B490" s="15" t="s">
        <v>86</v>
      </c>
      <c r="C490" s="15">
        <v>3</v>
      </c>
      <c r="D490" s="15">
        <v>921</v>
      </c>
      <c r="E490" s="15">
        <v>1479</v>
      </c>
      <c r="F490" s="16">
        <v>610</v>
      </c>
      <c r="G490" s="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32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32">
        <f>AD491</f>
        <v>513000</v>
      </c>
      <c r="AE490" s="57"/>
      <c r="AF490" s="57"/>
      <c r="AG490" s="56"/>
      <c r="AH490" s="56"/>
      <c r="AI490" s="56"/>
    </row>
    <row r="491" spans="1:35" ht="11.25">
      <c r="A491" s="13" t="s">
        <v>107</v>
      </c>
      <c r="B491" s="15" t="s">
        <v>86</v>
      </c>
      <c r="C491" s="15">
        <v>3</v>
      </c>
      <c r="D491" s="15">
        <v>921</v>
      </c>
      <c r="E491" s="15">
        <v>1479</v>
      </c>
      <c r="F491" s="16">
        <v>612</v>
      </c>
      <c r="G491" s="8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32"/>
      <c r="S491" s="8"/>
      <c r="T491" s="8"/>
      <c r="U491" s="8"/>
      <c r="V491" s="8"/>
      <c r="W491" s="8"/>
      <c r="X491" s="8">
        <v>513000</v>
      </c>
      <c r="Y491" s="8"/>
      <c r="Z491" s="8"/>
      <c r="AA491" s="8"/>
      <c r="AB491" s="8"/>
      <c r="AC491" s="8"/>
      <c r="AD491" s="32">
        <f>X491</f>
        <v>513000</v>
      </c>
      <c r="AE491" s="57"/>
      <c r="AF491" s="57"/>
      <c r="AG491" s="56"/>
      <c r="AH491" s="56"/>
      <c r="AI491" s="56"/>
    </row>
    <row r="492" spans="1:35" ht="11.25">
      <c r="A492" s="13" t="s">
        <v>204</v>
      </c>
      <c r="B492" s="15" t="s">
        <v>86</v>
      </c>
      <c r="C492" s="15">
        <v>3</v>
      </c>
      <c r="D492" s="15">
        <v>921</v>
      </c>
      <c r="E492" s="15">
        <v>1482</v>
      </c>
      <c r="F492" s="16"/>
      <c r="G492" s="8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32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32">
        <f>AD493</f>
        <v>473620</v>
      </c>
      <c r="AE492" s="57"/>
      <c r="AF492" s="57"/>
      <c r="AG492" s="56"/>
      <c r="AH492" s="56"/>
      <c r="AI492" s="56"/>
    </row>
    <row r="493" spans="1:35" ht="22.5">
      <c r="A493" s="13" t="s">
        <v>80</v>
      </c>
      <c r="B493" s="15" t="s">
        <v>86</v>
      </c>
      <c r="C493" s="15">
        <v>3</v>
      </c>
      <c r="D493" s="15">
        <v>921</v>
      </c>
      <c r="E493" s="15">
        <v>1482</v>
      </c>
      <c r="F493" s="16" t="s">
        <v>27</v>
      </c>
      <c r="G493" s="8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32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32">
        <f>AD494</f>
        <v>473620</v>
      </c>
      <c r="AE493" s="57"/>
      <c r="AF493" s="57"/>
      <c r="AG493" s="56"/>
      <c r="AH493" s="56"/>
      <c r="AI493" s="56"/>
    </row>
    <row r="494" spans="1:35" ht="11.25">
      <c r="A494" s="13" t="s">
        <v>57</v>
      </c>
      <c r="B494" s="15" t="s">
        <v>86</v>
      </c>
      <c r="C494" s="15">
        <v>3</v>
      </c>
      <c r="D494" s="15">
        <v>921</v>
      </c>
      <c r="E494" s="15">
        <v>1482</v>
      </c>
      <c r="F494" s="16">
        <v>610</v>
      </c>
      <c r="G494" s="8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32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32">
        <f>AD495</f>
        <v>473620</v>
      </c>
      <c r="AE494" s="57"/>
      <c r="AF494" s="57"/>
      <c r="AG494" s="56"/>
      <c r="AH494" s="56"/>
      <c r="AI494" s="56"/>
    </row>
    <row r="495" spans="1:35" ht="11.25">
      <c r="A495" s="13" t="s">
        <v>107</v>
      </c>
      <c r="B495" s="15" t="s">
        <v>86</v>
      </c>
      <c r="C495" s="15">
        <v>3</v>
      </c>
      <c r="D495" s="15">
        <v>921</v>
      </c>
      <c r="E495" s="15">
        <v>1482</v>
      </c>
      <c r="F495" s="16">
        <v>612</v>
      </c>
      <c r="G495" s="8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32"/>
      <c r="S495" s="8"/>
      <c r="T495" s="8"/>
      <c r="U495" s="8"/>
      <c r="V495" s="8"/>
      <c r="W495" s="8"/>
      <c r="X495" s="8">
        <v>181139</v>
      </c>
      <c r="Y495" s="8">
        <v>94999</v>
      </c>
      <c r="Z495" s="8"/>
      <c r="AA495" s="8">
        <v>197482</v>
      </c>
      <c r="AB495" s="8"/>
      <c r="AC495" s="8"/>
      <c r="AD495" s="32">
        <f>X495+Y495+AA495</f>
        <v>473620</v>
      </c>
      <c r="AE495" s="57"/>
      <c r="AF495" s="57"/>
      <c r="AG495" s="56"/>
      <c r="AH495" s="56"/>
      <c r="AI495" s="56"/>
    </row>
    <row r="496" spans="1:35" ht="21">
      <c r="A496" s="18" t="s">
        <v>141</v>
      </c>
      <c r="B496" s="19" t="s">
        <v>87</v>
      </c>
      <c r="C496" s="19"/>
      <c r="D496" s="19"/>
      <c r="E496" s="19"/>
      <c r="F496" s="20"/>
      <c r="G496" s="21">
        <f>G497</f>
        <v>15210822.530000001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46">
        <f>R497</f>
        <v>19471826.02</v>
      </c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46">
        <f>AD497</f>
        <v>12415487.29</v>
      </c>
      <c r="AE496" s="46"/>
      <c r="AF496" s="46"/>
      <c r="AG496" s="46">
        <f>AG497</f>
        <v>32369135.18</v>
      </c>
      <c r="AH496" s="46"/>
      <c r="AI496" s="46">
        <f>AI497</f>
        <v>60969018.699999996</v>
      </c>
    </row>
    <row r="497" spans="1:35" ht="11.25">
      <c r="A497" s="28" t="s">
        <v>62</v>
      </c>
      <c r="B497" s="19" t="s">
        <v>87</v>
      </c>
      <c r="C497" s="19">
        <v>0</v>
      </c>
      <c r="D497" s="19">
        <v>961</v>
      </c>
      <c r="E497" s="19"/>
      <c r="F497" s="24"/>
      <c r="G497" s="21">
        <f>G498+G512+G516</f>
        <v>15210822.530000001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46">
        <f>R498+R512+R516</f>
        <v>19471826.02</v>
      </c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46">
        <f>AD498+AD512+AD516</f>
        <v>12415487.29</v>
      </c>
      <c r="AE497" s="46"/>
      <c r="AF497" s="46"/>
      <c r="AG497" s="46">
        <f>AG498+AG512+AG516+AG510</f>
        <v>32369135.18</v>
      </c>
      <c r="AH497" s="46"/>
      <c r="AI497" s="46">
        <f>AI498+AI512+AI516+AI510</f>
        <v>60969018.699999996</v>
      </c>
    </row>
    <row r="498" spans="1:35" ht="22.5">
      <c r="A498" s="26" t="s">
        <v>76</v>
      </c>
      <c r="B498" s="15" t="s">
        <v>87</v>
      </c>
      <c r="C498" s="15">
        <v>0</v>
      </c>
      <c r="D498" s="15">
        <v>961</v>
      </c>
      <c r="E498" s="31">
        <v>1004</v>
      </c>
      <c r="F498" s="25" t="s">
        <v>0</v>
      </c>
      <c r="G498" s="8">
        <f>G499+G503+G506</f>
        <v>7239000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32">
        <f>R499+R503+R506</f>
        <v>6920527</v>
      </c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32">
        <f>AD499+AD503+AD506</f>
        <v>6626647.06</v>
      </c>
      <c r="AE498" s="32"/>
      <c r="AF498" s="32"/>
      <c r="AG498" s="32">
        <f>AG499+AG503+AG506</f>
        <v>6920527</v>
      </c>
      <c r="AH498" s="32"/>
      <c r="AI498" s="32">
        <f>AI499+AI503+AI506</f>
        <v>6920527</v>
      </c>
    </row>
    <row r="499" spans="1:35" ht="33.75">
      <c r="A499" s="3" t="s">
        <v>13</v>
      </c>
      <c r="B499" s="15" t="s">
        <v>87</v>
      </c>
      <c r="C499" s="15">
        <v>0</v>
      </c>
      <c r="D499" s="15">
        <v>961</v>
      </c>
      <c r="E499" s="31">
        <v>1004</v>
      </c>
      <c r="F499" s="16" t="s">
        <v>14</v>
      </c>
      <c r="G499" s="8">
        <f>G500</f>
        <v>6443341</v>
      </c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32">
        <f>R500</f>
        <v>6035354</v>
      </c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32">
        <f>AD500</f>
        <v>5998549.06</v>
      </c>
      <c r="AE499" s="32"/>
      <c r="AF499" s="32"/>
      <c r="AG499" s="32">
        <f>AG500</f>
        <v>6035354</v>
      </c>
      <c r="AH499" s="32"/>
      <c r="AI499" s="32">
        <f>AI500</f>
        <v>6035354</v>
      </c>
    </row>
    <row r="500" spans="1:35" ht="11.25">
      <c r="A500" s="3" t="s">
        <v>15</v>
      </c>
      <c r="B500" s="15" t="s">
        <v>87</v>
      </c>
      <c r="C500" s="15">
        <v>0</v>
      </c>
      <c r="D500" s="15">
        <v>961</v>
      </c>
      <c r="E500" s="31">
        <v>1004</v>
      </c>
      <c r="F500" s="16" t="s">
        <v>16</v>
      </c>
      <c r="G500" s="8">
        <f>G501+G502</f>
        <v>6443341</v>
      </c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32">
        <f>R501+R502</f>
        <v>6035354</v>
      </c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32">
        <f>AD501+AD502</f>
        <v>5998549.06</v>
      </c>
      <c r="AE500" s="32"/>
      <c r="AF500" s="32"/>
      <c r="AG500" s="32">
        <f>AG501+AG502</f>
        <v>6035354</v>
      </c>
      <c r="AH500" s="32"/>
      <c r="AI500" s="32">
        <f>AI501+AI502</f>
        <v>6035354</v>
      </c>
    </row>
    <row r="501" spans="1:35" ht="22.5">
      <c r="A501" s="3" t="s">
        <v>78</v>
      </c>
      <c r="B501" s="15" t="s">
        <v>87</v>
      </c>
      <c r="C501" s="15">
        <v>0</v>
      </c>
      <c r="D501" s="15">
        <v>961</v>
      </c>
      <c r="E501" s="31">
        <v>1004</v>
      </c>
      <c r="F501" s="16">
        <v>121</v>
      </c>
      <c r="G501" s="8">
        <v>6213726</v>
      </c>
      <c r="H501" s="2">
        <v>184973</v>
      </c>
      <c r="I501" s="2"/>
      <c r="J501" s="2"/>
      <c r="K501" s="2">
        <v>-225673</v>
      </c>
      <c r="L501" s="2"/>
      <c r="M501" s="2"/>
      <c r="N501" s="2">
        <v>-79514</v>
      </c>
      <c r="O501" s="2"/>
      <c r="P501" s="2"/>
      <c r="Q501" s="2">
        <v>35926</v>
      </c>
      <c r="R501" s="32">
        <v>5797586</v>
      </c>
      <c r="S501" s="8"/>
      <c r="T501" s="8"/>
      <c r="U501" s="8">
        <v>-61910</v>
      </c>
      <c r="V501" s="8">
        <v>-8536.94</v>
      </c>
      <c r="W501" s="8"/>
      <c r="X501" s="8"/>
      <c r="Y501" s="8"/>
      <c r="Z501" s="8"/>
      <c r="AA501" s="8"/>
      <c r="AB501" s="8"/>
      <c r="AC501" s="8"/>
      <c r="AD501" s="32">
        <f>R501+S501+U501+V501</f>
        <v>5727139.06</v>
      </c>
      <c r="AE501" s="32"/>
      <c r="AF501" s="32"/>
      <c r="AG501" s="56">
        <v>5735676</v>
      </c>
      <c r="AH501" s="8"/>
      <c r="AI501" s="56">
        <v>5735676</v>
      </c>
    </row>
    <row r="502" spans="1:35" ht="22.5">
      <c r="A502" s="3" t="s">
        <v>65</v>
      </c>
      <c r="B502" s="15" t="s">
        <v>87</v>
      </c>
      <c r="C502" s="15">
        <v>0</v>
      </c>
      <c r="D502" s="15">
        <v>961</v>
      </c>
      <c r="E502" s="31">
        <v>1004</v>
      </c>
      <c r="F502" s="16">
        <v>122</v>
      </c>
      <c r="G502" s="8">
        <v>229615</v>
      </c>
      <c r="H502" s="2"/>
      <c r="I502" s="2"/>
      <c r="J502" s="2"/>
      <c r="K502" s="2"/>
      <c r="L502" s="2"/>
      <c r="M502" s="2"/>
      <c r="N502" s="2"/>
      <c r="O502" s="2"/>
      <c r="P502" s="2"/>
      <c r="Q502" s="2">
        <v>-18602</v>
      </c>
      <c r="R502" s="32">
        <v>237768</v>
      </c>
      <c r="S502" s="8"/>
      <c r="T502" s="8"/>
      <c r="U502" s="8">
        <v>61910</v>
      </c>
      <c r="V502" s="8">
        <v>-28268</v>
      </c>
      <c r="W502" s="8"/>
      <c r="X502" s="8"/>
      <c r="Y502" s="8"/>
      <c r="Z502" s="8"/>
      <c r="AA502" s="8"/>
      <c r="AB502" s="8"/>
      <c r="AC502" s="8"/>
      <c r="AD502" s="32">
        <f>R502+S502+U502+V502</f>
        <v>271410</v>
      </c>
      <c r="AE502" s="32"/>
      <c r="AF502" s="32"/>
      <c r="AG502" s="56">
        <v>299678</v>
      </c>
      <c r="AH502" s="8"/>
      <c r="AI502" s="56">
        <v>299678</v>
      </c>
    </row>
    <row r="503" spans="1:35" ht="11.25">
      <c r="A503" s="3" t="s">
        <v>17</v>
      </c>
      <c r="B503" s="15" t="s">
        <v>87</v>
      </c>
      <c r="C503" s="15">
        <v>0</v>
      </c>
      <c r="D503" s="15">
        <v>961</v>
      </c>
      <c r="E503" s="31">
        <v>1004</v>
      </c>
      <c r="F503" s="16" t="s">
        <v>18</v>
      </c>
      <c r="G503" s="8">
        <f>G504</f>
        <v>782555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32">
        <f>R504</f>
        <v>871578</v>
      </c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32">
        <f>AD504+AD505</f>
        <v>614503</v>
      </c>
      <c r="AE503" s="32"/>
      <c r="AF503" s="32"/>
      <c r="AG503" s="32">
        <f>AG504+AG505</f>
        <v>873089</v>
      </c>
      <c r="AH503" s="32"/>
      <c r="AI503" s="32">
        <f>AI504+AI505</f>
        <v>874600</v>
      </c>
    </row>
    <row r="504" spans="1:35" ht="22.5" hidden="1">
      <c r="A504" s="3" t="s">
        <v>19</v>
      </c>
      <c r="B504" s="15" t="s">
        <v>87</v>
      </c>
      <c r="C504" s="15">
        <v>0</v>
      </c>
      <c r="D504" s="15">
        <v>961</v>
      </c>
      <c r="E504" s="31">
        <v>1004</v>
      </c>
      <c r="F504" s="16" t="s">
        <v>20</v>
      </c>
      <c r="G504" s="8">
        <v>782555</v>
      </c>
      <c r="H504" s="2"/>
      <c r="I504" s="2"/>
      <c r="J504" s="2"/>
      <c r="K504" s="2"/>
      <c r="L504" s="2"/>
      <c r="M504" s="2"/>
      <c r="N504" s="2">
        <v>79514</v>
      </c>
      <c r="O504" s="2"/>
      <c r="P504" s="2"/>
      <c r="Q504" s="2">
        <v>29476</v>
      </c>
      <c r="R504" s="32">
        <v>871578</v>
      </c>
      <c r="S504" s="8">
        <v>20567.1</v>
      </c>
      <c r="T504" s="8"/>
      <c r="U504" s="8">
        <v>-892145.1</v>
      </c>
      <c r="V504" s="8"/>
      <c r="W504" s="8"/>
      <c r="X504" s="8"/>
      <c r="Y504" s="8"/>
      <c r="Z504" s="8"/>
      <c r="AA504" s="8"/>
      <c r="AB504" s="8"/>
      <c r="AC504" s="8"/>
      <c r="AD504" s="32">
        <f>R504+S504+U504</f>
        <v>0</v>
      </c>
      <c r="AE504" s="32"/>
      <c r="AF504" s="32"/>
      <c r="AG504" s="8">
        <v>0</v>
      </c>
      <c r="AH504" s="8"/>
      <c r="AI504" s="8">
        <v>0</v>
      </c>
    </row>
    <row r="505" spans="1:35" ht="11.25">
      <c r="A505" s="13" t="s">
        <v>185</v>
      </c>
      <c r="B505" s="15" t="s">
        <v>87</v>
      </c>
      <c r="C505" s="15">
        <v>0</v>
      </c>
      <c r="D505" s="15">
        <v>961</v>
      </c>
      <c r="E505" s="31">
        <v>1004</v>
      </c>
      <c r="F505" s="16">
        <v>244</v>
      </c>
      <c r="G505" s="8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32"/>
      <c r="S505" s="8"/>
      <c r="T505" s="8"/>
      <c r="U505" s="8">
        <v>892145.1</v>
      </c>
      <c r="V505" s="8">
        <v>-277642.1</v>
      </c>
      <c r="W505" s="8"/>
      <c r="X505" s="8"/>
      <c r="Y505" s="8"/>
      <c r="Z505" s="8"/>
      <c r="AA505" s="8"/>
      <c r="AB505" s="8"/>
      <c r="AC505" s="8"/>
      <c r="AD505" s="32">
        <f>U505+V505</f>
        <v>614503</v>
      </c>
      <c r="AE505" s="32"/>
      <c r="AF505" s="32"/>
      <c r="AG505" s="56">
        <v>873089</v>
      </c>
      <c r="AH505" s="8"/>
      <c r="AI505" s="56">
        <v>874600</v>
      </c>
    </row>
    <row r="506" spans="1:35" ht="11.25">
      <c r="A506" s="3" t="s">
        <v>21</v>
      </c>
      <c r="B506" s="15" t="s">
        <v>87</v>
      </c>
      <c r="C506" s="15">
        <v>0</v>
      </c>
      <c r="D506" s="15">
        <v>961</v>
      </c>
      <c r="E506" s="31">
        <v>1004</v>
      </c>
      <c r="F506" s="16" t="s">
        <v>22</v>
      </c>
      <c r="G506" s="8">
        <f>G507</f>
        <v>13104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32">
        <f>R507</f>
        <v>13595</v>
      </c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32">
        <f>AD507</f>
        <v>13595</v>
      </c>
      <c r="AE506" s="32"/>
      <c r="AF506" s="32"/>
      <c r="AG506" s="32">
        <f>AG507</f>
        <v>12084</v>
      </c>
      <c r="AH506" s="32"/>
      <c r="AI506" s="32">
        <f>AI507</f>
        <v>10573</v>
      </c>
    </row>
    <row r="507" spans="1:35" ht="11.25">
      <c r="A507" s="3" t="s">
        <v>49</v>
      </c>
      <c r="B507" s="15" t="s">
        <v>87</v>
      </c>
      <c r="C507" s="15">
        <v>0</v>
      </c>
      <c r="D507" s="15">
        <v>961</v>
      </c>
      <c r="E507" s="31">
        <v>1004</v>
      </c>
      <c r="F507" s="16">
        <v>850</v>
      </c>
      <c r="G507" s="8">
        <f>G508+G509</f>
        <v>13104</v>
      </c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32">
        <f>R508+R509</f>
        <v>13595</v>
      </c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32">
        <f>AD508+AD509</f>
        <v>13595</v>
      </c>
      <c r="AE507" s="32"/>
      <c r="AF507" s="32"/>
      <c r="AG507" s="32">
        <f>AG508+AG509</f>
        <v>12084</v>
      </c>
      <c r="AH507" s="32"/>
      <c r="AI507" s="32">
        <f>AI508+AI509</f>
        <v>10573</v>
      </c>
    </row>
    <row r="508" spans="1:35" ht="11.25">
      <c r="A508" s="3" t="s">
        <v>23</v>
      </c>
      <c r="B508" s="15" t="s">
        <v>87</v>
      </c>
      <c r="C508" s="15">
        <v>0</v>
      </c>
      <c r="D508" s="15">
        <v>961</v>
      </c>
      <c r="E508" s="31">
        <v>1004</v>
      </c>
      <c r="F508" s="16" t="s">
        <v>24</v>
      </c>
      <c r="G508" s="8">
        <v>6100</v>
      </c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32">
        <v>6343</v>
      </c>
      <c r="S508" s="8"/>
      <c r="T508" s="8"/>
      <c r="U508" s="8"/>
      <c r="V508" s="8"/>
      <c r="W508" s="8"/>
      <c r="X508" s="8"/>
      <c r="Y508" s="8"/>
      <c r="Z508" s="8"/>
      <c r="AA508" s="8"/>
      <c r="AB508" s="8">
        <v>-311.05</v>
      </c>
      <c r="AC508" s="8"/>
      <c r="AD508" s="32">
        <f>R508+S508+AB508</f>
        <v>6031.95</v>
      </c>
      <c r="AE508" s="32"/>
      <c r="AF508" s="32"/>
      <c r="AG508" s="56">
        <v>4832</v>
      </c>
      <c r="AH508" s="8"/>
      <c r="AI508" s="56">
        <v>3321</v>
      </c>
    </row>
    <row r="509" spans="1:35" ht="11.25">
      <c r="A509" s="3" t="s">
        <v>25</v>
      </c>
      <c r="B509" s="15" t="s">
        <v>87</v>
      </c>
      <c r="C509" s="15">
        <v>0</v>
      </c>
      <c r="D509" s="15">
        <v>961</v>
      </c>
      <c r="E509" s="31">
        <v>1004</v>
      </c>
      <c r="F509" s="16" t="s">
        <v>26</v>
      </c>
      <c r="G509" s="8">
        <v>7004</v>
      </c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32">
        <v>7252</v>
      </c>
      <c r="S509" s="8"/>
      <c r="T509" s="8"/>
      <c r="U509" s="8"/>
      <c r="V509" s="8"/>
      <c r="W509" s="8"/>
      <c r="X509" s="8"/>
      <c r="Y509" s="8"/>
      <c r="Z509" s="8"/>
      <c r="AA509" s="8"/>
      <c r="AB509" s="8">
        <v>311.05</v>
      </c>
      <c r="AC509" s="8"/>
      <c r="AD509" s="32">
        <f>R509+S509+AB509</f>
        <v>7563.05</v>
      </c>
      <c r="AE509" s="32"/>
      <c r="AF509" s="32"/>
      <c r="AG509" s="56">
        <v>7252</v>
      </c>
      <c r="AH509" s="8"/>
      <c r="AI509" s="56">
        <v>7252</v>
      </c>
    </row>
    <row r="510" spans="1:35" ht="11.25" hidden="1">
      <c r="A510" s="3" t="s">
        <v>64</v>
      </c>
      <c r="B510" s="15" t="s">
        <v>87</v>
      </c>
      <c r="C510" s="15">
        <v>0</v>
      </c>
      <c r="D510" s="15">
        <v>961</v>
      </c>
      <c r="E510" s="15">
        <v>1014</v>
      </c>
      <c r="F510" s="16"/>
      <c r="G510" s="8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32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32"/>
      <c r="AE510" s="32"/>
      <c r="AF510" s="32"/>
      <c r="AG510" s="8">
        <f>AG511</f>
        <v>11223768.66</v>
      </c>
      <c r="AH510" s="8"/>
      <c r="AI510" s="8">
        <f>AI511</f>
        <v>38990524.76</v>
      </c>
    </row>
    <row r="511" spans="1:35" ht="11.25" hidden="1">
      <c r="A511" s="3" t="s">
        <v>64</v>
      </c>
      <c r="B511" s="15" t="s">
        <v>87</v>
      </c>
      <c r="C511" s="15">
        <v>0</v>
      </c>
      <c r="D511" s="15">
        <v>961</v>
      </c>
      <c r="E511" s="15">
        <v>1014</v>
      </c>
      <c r="F511" s="16">
        <v>999</v>
      </c>
      <c r="G511" s="8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32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32"/>
      <c r="AE511" s="32">
        <v>1135072.38</v>
      </c>
      <c r="AF511" s="32"/>
      <c r="AG511" s="56">
        <v>11223768.66</v>
      </c>
      <c r="AH511" s="8">
        <v>-303718.36</v>
      </c>
      <c r="AI511" s="56">
        <v>38990524.76</v>
      </c>
    </row>
    <row r="512" spans="1:35" ht="11.25">
      <c r="A512" s="4" t="s">
        <v>94</v>
      </c>
      <c r="B512" s="15" t="s">
        <v>87</v>
      </c>
      <c r="C512" s="15">
        <v>0</v>
      </c>
      <c r="D512" s="15">
        <v>961</v>
      </c>
      <c r="E512" s="15">
        <v>1400</v>
      </c>
      <c r="F512" s="25" t="s">
        <v>0</v>
      </c>
      <c r="G512" s="8">
        <f>G513</f>
        <v>7971822.53</v>
      </c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8">
        <f>R513</f>
        <v>12551299.02</v>
      </c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>
        <f aca="true" t="shared" si="41" ref="AD512:AI513">AD513</f>
        <v>5788840.229999999</v>
      </c>
      <c r="AE512" s="8"/>
      <c r="AF512" s="8"/>
      <c r="AG512" s="8">
        <f t="shared" si="41"/>
        <v>14224839.52</v>
      </c>
      <c r="AH512" s="8"/>
      <c r="AI512" s="8">
        <f t="shared" si="41"/>
        <v>15057966.94</v>
      </c>
    </row>
    <row r="513" spans="1:35" ht="11.25">
      <c r="A513" s="3" t="s">
        <v>42</v>
      </c>
      <c r="B513" s="15" t="s">
        <v>87</v>
      </c>
      <c r="C513" s="15">
        <v>0</v>
      </c>
      <c r="D513" s="15">
        <v>961</v>
      </c>
      <c r="E513" s="15">
        <v>1400</v>
      </c>
      <c r="F513" s="16" t="s">
        <v>43</v>
      </c>
      <c r="G513" s="8">
        <f>G514</f>
        <v>7971822.53</v>
      </c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8">
        <f>R514</f>
        <v>12551299.02</v>
      </c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>
        <f t="shared" si="41"/>
        <v>5788840.229999999</v>
      </c>
      <c r="AE513" s="8"/>
      <c r="AF513" s="8"/>
      <c r="AG513" s="8">
        <f t="shared" si="41"/>
        <v>14224839.52</v>
      </c>
      <c r="AH513" s="8"/>
      <c r="AI513" s="8">
        <f t="shared" si="41"/>
        <v>15057966.94</v>
      </c>
    </row>
    <row r="514" spans="1:35" ht="11.25">
      <c r="A514" s="3" t="s">
        <v>63</v>
      </c>
      <c r="B514" s="15" t="s">
        <v>87</v>
      </c>
      <c r="C514" s="15">
        <v>0</v>
      </c>
      <c r="D514" s="15">
        <v>961</v>
      </c>
      <c r="E514" s="15">
        <v>1400</v>
      </c>
      <c r="F514" s="16">
        <v>730</v>
      </c>
      <c r="G514" s="8">
        <v>7971822.53</v>
      </c>
      <c r="H514" s="2"/>
      <c r="I514" s="2"/>
      <c r="J514" s="2"/>
      <c r="K514" s="2"/>
      <c r="L514" s="2"/>
      <c r="M514" s="2"/>
      <c r="N514" s="2"/>
      <c r="O514" s="2"/>
      <c r="P514" s="2"/>
      <c r="Q514" s="2">
        <v>-519443.5</v>
      </c>
      <c r="R514" s="8">
        <v>12551299.02</v>
      </c>
      <c r="S514" s="8"/>
      <c r="T514" s="8"/>
      <c r="U514" s="8"/>
      <c r="V514" s="8">
        <v>-233190</v>
      </c>
      <c r="W514" s="8">
        <v>-3713802.21</v>
      </c>
      <c r="X514" s="8"/>
      <c r="Y514" s="8"/>
      <c r="Z514" s="8"/>
      <c r="AA514" s="8"/>
      <c r="AB514" s="8">
        <v>-2600000</v>
      </c>
      <c r="AC514" s="8">
        <v>-215466.58</v>
      </c>
      <c r="AD514" s="32">
        <f>R514+S514+V514+W514+AB514+AC514</f>
        <v>5788840.229999999</v>
      </c>
      <c r="AE514" s="32"/>
      <c r="AF514" s="32"/>
      <c r="AG514" s="56">
        <v>14224839.52</v>
      </c>
      <c r="AH514" s="8"/>
      <c r="AI514" s="56">
        <v>15057966.94</v>
      </c>
    </row>
    <row r="515" spans="1:35" ht="11.25" customHeight="1" hidden="1">
      <c r="A515" s="3" t="s">
        <v>64</v>
      </c>
      <c r="B515" s="15" t="s">
        <v>87</v>
      </c>
      <c r="C515" s="15">
        <v>0</v>
      </c>
      <c r="D515" s="15">
        <v>961</v>
      </c>
      <c r="E515" s="15"/>
      <c r="F515" s="16"/>
      <c r="G515" s="8">
        <f>G516</f>
        <v>0</v>
      </c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8">
        <f>R516</f>
        <v>0</v>
      </c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>
        <f>AD516</f>
        <v>0</v>
      </c>
      <c r="AE515" s="8"/>
      <c r="AF515" s="8"/>
      <c r="AG515" s="8"/>
      <c r="AH515" s="8"/>
      <c r="AI515" s="8"/>
    </row>
    <row r="516" spans="1:35" ht="11.25" customHeight="1" hidden="1">
      <c r="A516" s="3" t="s">
        <v>64</v>
      </c>
      <c r="B516" s="15" t="s">
        <v>87</v>
      </c>
      <c r="C516" s="15">
        <v>0</v>
      </c>
      <c r="D516" s="15">
        <v>961</v>
      </c>
      <c r="E516" s="15">
        <v>1014</v>
      </c>
      <c r="F516" s="16"/>
      <c r="G516" s="8">
        <f>G517</f>
        <v>0</v>
      </c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8">
        <f>R517</f>
        <v>0</v>
      </c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>
        <f>AD517</f>
        <v>0</v>
      </c>
      <c r="AE516" s="8"/>
      <c r="AF516" s="8"/>
      <c r="AG516" s="8"/>
      <c r="AH516" s="8"/>
      <c r="AI516" s="8"/>
    </row>
    <row r="517" spans="1:35" ht="11.25" customHeight="1" hidden="1">
      <c r="A517" s="3" t="s">
        <v>64</v>
      </c>
      <c r="B517" s="15" t="s">
        <v>87</v>
      </c>
      <c r="C517" s="15">
        <v>0</v>
      </c>
      <c r="D517" s="15">
        <v>961</v>
      </c>
      <c r="E517" s="15">
        <v>1014</v>
      </c>
      <c r="F517" s="16">
        <v>999</v>
      </c>
      <c r="G517" s="8">
        <v>0</v>
      </c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8">
        <v>0</v>
      </c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>
        <v>0</v>
      </c>
      <c r="AE517" s="8"/>
      <c r="AF517" s="8"/>
      <c r="AG517" s="8"/>
      <c r="AH517" s="8"/>
      <c r="AI517" s="8"/>
    </row>
    <row r="518" spans="1:35" ht="21">
      <c r="A518" s="18" t="s">
        <v>142</v>
      </c>
      <c r="B518" s="19" t="s">
        <v>98</v>
      </c>
      <c r="C518" s="19"/>
      <c r="D518" s="19"/>
      <c r="E518" s="19"/>
      <c r="F518" s="20"/>
      <c r="G518" s="21">
        <f>G519</f>
        <v>500000</v>
      </c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1">
        <f>R519</f>
        <v>500000</v>
      </c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>
        <f aca="true" t="shared" si="42" ref="AD518:AI519">AD519</f>
        <v>767052.68</v>
      </c>
      <c r="AE518" s="21"/>
      <c r="AF518" s="21"/>
      <c r="AG518" s="21">
        <f t="shared" si="42"/>
        <v>500000</v>
      </c>
      <c r="AH518" s="21"/>
      <c r="AI518" s="21">
        <f t="shared" si="42"/>
        <v>500000</v>
      </c>
    </row>
    <row r="519" spans="1:35" s="41" customFormat="1" ht="10.5">
      <c r="A519" s="18" t="s">
        <v>48</v>
      </c>
      <c r="B519" s="19" t="s">
        <v>98</v>
      </c>
      <c r="C519" s="19">
        <v>0</v>
      </c>
      <c r="D519" s="19">
        <v>902</v>
      </c>
      <c r="E519" s="19"/>
      <c r="F519" s="20"/>
      <c r="G519" s="21">
        <f>G520</f>
        <v>500000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46">
        <f>R520</f>
        <v>500000</v>
      </c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46">
        <f t="shared" si="42"/>
        <v>767052.68</v>
      </c>
      <c r="AE519" s="46"/>
      <c r="AF519" s="46"/>
      <c r="AG519" s="46">
        <f t="shared" si="42"/>
        <v>500000</v>
      </c>
      <c r="AH519" s="46"/>
      <c r="AI519" s="46">
        <f t="shared" si="42"/>
        <v>500000</v>
      </c>
    </row>
    <row r="520" spans="1:35" ht="11.25">
      <c r="A520" s="3" t="s">
        <v>99</v>
      </c>
      <c r="B520" s="15" t="s">
        <v>98</v>
      </c>
      <c r="C520" s="15">
        <v>0</v>
      </c>
      <c r="D520" s="15">
        <v>902</v>
      </c>
      <c r="E520" s="15">
        <v>1251</v>
      </c>
      <c r="F520" s="16"/>
      <c r="G520" s="8">
        <f>G521</f>
        <v>500000</v>
      </c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32">
        <f>R521+R524</f>
        <v>500000</v>
      </c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32">
        <f>AD521+AD524</f>
        <v>767052.68</v>
      </c>
      <c r="AE520" s="32"/>
      <c r="AF520" s="32"/>
      <c r="AG520" s="32">
        <f>AG521+AG524</f>
        <v>500000</v>
      </c>
      <c r="AH520" s="32"/>
      <c r="AI520" s="32">
        <f>AI521+AI524</f>
        <v>500000</v>
      </c>
    </row>
    <row r="521" spans="1:35" ht="11.25">
      <c r="A521" s="3" t="s">
        <v>17</v>
      </c>
      <c r="B521" s="15" t="s">
        <v>98</v>
      </c>
      <c r="C521" s="15">
        <v>0</v>
      </c>
      <c r="D521" s="15">
        <v>902</v>
      </c>
      <c r="E521" s="15">
        <v>1251</v>
      </c>
      <c r="F521" s="16">
        <v>200</v>
      </c>
      <c r="G521" s="8">
        <v>500000</v>
      </c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32">
        <f>R522</f>
        <v>0</v>
      </c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32">
        <f>AD522+AD523</f>
        <v>100000</v>
      </c>
      <c r="AE521" s="32"/>
      <c r="AF521" s="32"/>
      <c r="AG521" s="8"/>
      <c r="AH521" s="8"/>
      <c r="AI521" s="8"/>
    </row>
    <row r="522" spans="1:35" ht="22.5" hidden="1">
      <c r="A522" s="3" t="s">
        <v>19</v>
      </c>
      <c r="B522" s="15" t="s">
        <v>98</v>
      </c>
      <c r="C522" s="15">
        <v>0</v>
      </c>
      <c r="D522" s="15">
        <v>902</v>
      </c>
      <c r="E522" s="15">
        <v>1251</v>
      </c>
      <c r="F522" s="16">
        <v>240</v>
      </c>
      <c r="G522" s="8">
        <v>500000</v>
      </c>
      <c r="H522" s="2">
        <v>-500000</v>
      </c>
      <c r="I522" s="2"/>
      <c r="J522" s="2"/>
      <c r="K522" s="2"/>
      <c r="L522" s="2"/>
      <c r="M522" s="2"/>
      <c r="N522" s="2"/>
      <c r="O522" s="2"/>
      <c r="P522" s="2"/>
      <c r="Q522" s="2"/>
      <c r="R522" s="32">
        <f>G522+H522</f>
        <v>0</v>
      </c>
      <c r="S522" s="8"/>
      <c r="T522" s="8">
        <v>100000</v>
      </c>
      <c r="U522" s="8">
        <v>-100000</v>
      </c>
      <c r="V522" s="8"/>
      <c r="W522" s="8"/>
      <c r="X522" s="8"/>
      <c r="Y522" s="8"/>
      <c r="Z522" s="8"/>
      <c r="AA522" s="8"/>
      <c r="AB522" s="8"/>
      <c r="AC522" s="8"/>
      <c r="AD522" s="32">
        <f>T522+U522</f>
        <v>0</v>
      </c>
      <c r="AE522" s="32"/>
      <c r="AF522" s="32"/>
      <c r="AG522" s="8"/>
      <c r="AH522" s="8"/>
      <c r="AI522" s="8"/>
    </row>
    <row r="523" spans="1:35" ht="11.25">
      <c r="A523" s="13" t="s">
        <v>185</v>
      </c>
      <c r="B523" s="15" t="s">
        <v>98</v>
      </c>
      <c r="C523" s="15">
        <v>0</v>
      </c>
      <c r="D523" s="15">
        <v>902</v>
      </c>
      <c r="E523" s="15">
        <v>1251</v>
      </c>
      <c r="F523" s="16">
        <v>244</v>
      </c>
      <c r="G523" s="8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32"/>
      <c r="S523" s="8"/>
      <c r="T523" s="8"/>
      <c r="U523" s="8">
        <v>100000</v>
      </c>
      <c r="V523" s="8"/>
      <c r="W523" s="8"/>
      <c r="X523" s="8"/>
      <c r="Y523" s="8"/>
      <c r="Z523" s="8"/>
      <c r="AA523" s="8"/>
      <c r="AB523" s="8"/>
      <c r="AC523" s="8"/>
      <c r="AD523" s="32">
        <f>U523</f>
        <v>100000</v>
      </c>
      <c r="AE523" s="32"/>
      <c r="AF523" s="32"/>
      <c r="AG523" s="8"/>
      <c r="AH523" s="8"/>
      <c r="AI523" s="8"/>
    </row>
    <row r="524" spans="1:35" ht="22.5">
      <c r="A524" s="13" t="s">
        <v>113</v>
      </c>
      <c r="B524" s="15" t="s">
        <v>98</v>
      </c>
      <c r="C524" s="15">
        <v>0</v>
      </c>
      <c r="D524" s="15">
        <v>902</v>
      </c>
      <c r="E524" s="15">
        <v>1251</v>
      </c>
      <c r="F524" s="16">
        <v>400</v>
      </c>
      <c r="G524" s="8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32">
        <f>R525</f>
        <v>500000</v>
      </c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32">
        <f aca="true" t="shared" si="43" ref="AD524:AI525">AD525</f>
        <v>667052.68</v>
      </c>
      <c r="AE524" s="32"/>
      <c r="AF524" s="32"/>
      <c r="AG524" s="32">
        <f t="shared" si="43"/>
        <v>500000</v>
      </c>
      <c r="AH524" s="32"/>
      <c r="AI524" s="32">
        <f t="shared" si="43"/>
        <v>500000</v>
      </c>
    </row>
    <row r="525" spans="1:35" ht="11.25">
      <c r="A525" s="13" t="s">
        <v>52</v>
      </c>
      <c r="B525" s="15" t="s">
        <v>98</v>
      </c>
      <c r="C525" s="15">
        <v>0</v>
      </c>
      <c r="D525" s="15">
        <v>902</v>
      </c>
      <c r="E525" s="15">
        <v>1251</v>
      </c>
      <c r="F525" s="16">
        <v>410</v>
      </c>
      <c r="G525" s="8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32">
        <f>R526</f>
        <v>500000</v>
      </c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32">
        <f t="shared" si="43"/>
        <v>667052.68</v>
      </c>
      <c r="AE525" s="32"/>
      <c r="AF525" s="32"/>
      <c r="AG525" s="32">
        <f t="shared" si="43"/>
        <v>500000</v>
      </c>
      <c r="AH525" s="32"/>
      <c r="AI525" s="32">
        <f t="shared" si="43"/>
        <v>500000</v>
      </c>
    </row>
    <row r="526" spans="1:35" ht="22.5">
      <c r="A526" s="13" t="s">
        <v>114</v>
      </c>
      <c r="B526" s="15" t="s">
        <v>98</v>
      </c>
      <c r="C526" s="15">
        <v>0</v>
      </c>
      <c r="D526" s="15">
        <v>902</v>
      </c>
      <c r="E526" s="15">
        <v>1251</v>
      </c>
      <c r="F526" s="16">
        <v>414</v>
      </c>
      <c r="G526" s="8"/>
      <c r="H526" s="2">
        <v>1711518</v>
      </c>
      <c r="I526" s="2"/>
      <c r="J526" s="2"/>
      <c r="K526" s="2"/>
      <c r="L526" s="2"/>
      <c r="M526" s="2"/>
      <c r="N526" s="2">
        <v>488126</v>
      </c>
      <c r="O526" s="2"/>
      <c r="P526" s="2"/>
      <c r="Q526" s="2"/>
      <c r="R526" s="32">
        <v>500000</v>
      </c>
      <c r="S526" s="8"/>
      <c r="T526" s="8"/>
      <c r="U526" s="8"/>
      <c r="V526" s="8">
        <v>-99713.54</v>
      </c>
      <c r="W526" s="8"/>
      <c r="X526" s="8"/>
      <c r="Y526" s="8"/>
      <c r="Z526" s="8"/>
      <c r="AA526" s="8">
        <v>50000</v>
      </c>
      <c r="AB526" s="8">
        <v>216766.22</v>
      </c>
      <c r="AC526" s="8"/>
      <c r="AD526" s="32">
        <f>R526+S526+V526+AA526+AB526</f>
        <v>667052.68</v>
      </c>
      <c r="AE526" s="32"/>
      <c r="AF526" s="32"/>
      <c r="AG526" s="56">
        <v>500000</v>
      </c>
      <c r="AH526" s="8"/>
      <c r="AI526" s="56">
        <v>500000</v>
      </c>
    </row>
    <row r="527" spans="1:35" ht="31.5">
      <c r="A527" s="18" t="s">
        <v>143</v>
      </c>
      <c r="B527" s="19" t="s">
        <v>88</v>
      </c>
      <c r="C527" s="19"/>
      <c r="D527" s="19"/>
      <c r="E527" s="19"/>
      <c r="F527" s="20"/>
      <c r="G527" s="21">
        <f>G528</f>
        <v>9019737</v>
      </c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46">
        <f>R528</f>
        <v>9431705</v>
      </c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46">
        <f aca="true" t="shared" si="44" ref="AD527:AI528">AD528</f>
        <v>9431705</v>
      </c>
      <c r="AE527" s="46"/>
      <c r="AF527" s="46"/>
      <c r="AG527" s="46">
        <f t="shared" si="44"/>
        <v>9431705</v>
      </c>
      <c r="AH527" s="46"/>
      <c r="AI527" s="46">
        <f t="shared" si="44"/>
        <v>7349475.58</v>
      </c>
    </row>
    <row r="528" spans="1:35" ht="11.25">
      <c r="A528" s="18" t="s">
        <v>48</v>
      </c>
      <c r="B528" s="19" t="s">
        <v>88</v>
      </c>
      <c r="C528" s="19">
        <v>0</v>
      </c>
      <c r="D528" s="19">
        <v>902</v>
      </c>
      <c r="E528" s="19"/>
      <c r="F528" s="20"/>
      <c r="G528" s="21">
        <f>G529</f>
        <v>9019737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46">
        <f>R529</f>
        <v>9431705</v>
      </c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46">
        <f t="shared" si="44"/>
        <v>9431705</v>
      </c>
      <c r="AE528" s="46"/>
      <c r="AF528" s="46"/>
      <c r="AG528" s="46">
        <f t="shared" si="44"/>
        <v>9431705</v>
      </c>
      <c r="AH528" s="46"/>
      <c r="AI528" s="46">
        <f t="shared" si="44"/>
        <v>7349475.58</v>
      </c>
    </row>
    <row r="529" spans="1:35" ht="11.25">
      <c r="A529" s="26" t="s">
        <v>71</v>
      </c>
      <c r="B529" s="15" t="s">
        <v>88</v>
      </c>
      <c r="C529" s="15">
        <v>0</v>
      </c>
      <c r="D529" s="15">
        <v>902</v>
      </c>
      <c r="E529" s="15">
        <v>1120</v>
      </c>
      <c r="F529" s="16"/>
      <c r="G529" s="8">
        <f>G530</f>
        <v>9019737</v>
      </c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32">
        <f>R530</f>
        <v>9431705</v>
      </c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32">
        <f>AD530+AD533</f>
        <v>9431705</v>
      </c>
      <c r="AE529" s="32"/>
      <c r="AF529" s="32"/>
      <c r="AG529" s="32">
        <f>AG530+AG533</f>
        <v>9431705</v>
      </c>
      <c r="AH529" s="32"/>
      <c r="AI529" s="32">
        <f>AI530+AI533</f>
        <v>7349475.58</v>
      </c>
    </row>
    <row r="530" spans="1:35" ht="11.25">
      <c r="A530" s="3" t="s">
        <v>17</v>
      </c>
      <c r="B530" s="15" t="s">
        <v>88</v>
      </c>
      <c r="C530" s="15">
        <v>0</v>
      </c>
      <c r="D530" s="15">
        <v>902</v>
      </c>
      <c r="E530" s="15">
        <v>1120</v>
      </c>
      <c r="F530" s="16">
        <v>200</v>
      </c>
      <c r="G530" s="8">
        <f>G531</f>
        <v>9019737</v>
      </c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32">
        <f>R531</f>
        <v>9431705</v>
      </c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32">
        <f>AD531+AD532</f>
        <v>9431705</v>
      </c>
      <c r="AE530" s="32"/>
      <c r="AF530" s="32"/>
      <c r="AG530" s="32">
        <f>AG531+AG532</f>
        <v>9431705</v>
      </c>
      <c r="AH530" s="32"/>
      <c r="AI530" s="32">
        <f>AI531+AI532</f>
        <v>7349475.58</v>
      </c>
    </row>
    <row r="531" spans="1:35" ht="22.5" hidden="1">
      <c r="A531" s="3" t="s">
        <v>19</v>
      </c>
      <c r="B531" s="15" t="s">
        <v>88</v>
      </c>
      <c r="C531" s="15">
        <v>0</v>
      </c>
      <c r="D531" s="15">
        <v>902</v>
      </c>
      <c r="E531" s="15">
        <v>1120</v>
      </c>
      <c r="F531" s="16">
        <v>240</v>
      </c>
      <c r="G531" s="8">
        <v>9019737</v>
      </c>
      <c r="H531" s="2">
        <v>997635.6</v>
      </c>
      <c r="I531" s="2"/>
      <c r="J531" s="2"/>
      <c r="K531" s="2"/>
      <c r="L531" s="2"/>
      <c r="M531" s="2"/>
      <c r="N531" s="2"/>
      <c r="O531" s="2"/>
      <c r="P531" s="2"/>
      <c r="Q531" s="2"/>
      <c r="R531" s="32">
        <v>9431705</v>
      </c>
      <c r="S531" s="8"/>
      <c r="T531" s="8"/>
      <c r="U531" s="8">
        <v>-9431705</v>
      </c>
      <c r="V531" s="8"/>
      <c r="W531" s="8"/>
      <c r="X531" s="8"/>
      <c r="Y531" s="8"/>
      <c r="Z531" s="8"/>
      <c r="AA531" s="8"/>
      <c r="AB531" s="8"/>
      <c r="AC531" s="8"/>
      <c r="AD531" s="32">
        <f>R531+S531+U531</f>
        <v>0</v>
      </c>
      <c r="AE531" s="32"/>
      <c r="AF531" s="32"/>
      <c r="AG531" s="8"/>
      <c r="AH531" s="8"/>
      <c r="AI531" s="8"/>
    </row>
    <row r="532" spans="1:35" ht="11.25">
      <c r="A532" s="13" t="s">
        <v>185</v>
      </c>
      <c r="B532" s="15" t="s">
        <v>88</v>
      </c>
      <c r="C532" s="15">
        <v>0</v>
      </c>
      <c r="D532" s="15">
        <v>902</v>
      </c>
      <c r="E532" s="15">
        <v>1120</v>
      </c>
      <c r="F532" s="16">
        <v>244</v>
      </c>
      <c r="G532" s="8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32"/>
      <c r="S532" s="8"/>
      <c r="T532" s="8"/>
      <c r="U532" s="8">
        <v>9431705</v>
      </c>
      <c r="V532" s="8"/>
      <c r="W532" s="8"/>
      <c r="X532" s="8"/>
      <c r="Y532" s="8"/>
      <c r="Z532" s="8"/>
      <c r="AA532" s="8"/>
      <c r="AB532" s="8"/>
      <c r="AC532" s="8"/>
      <c r="AD532" s="32">
        <f>U532</f>
        <v>9431705</v>
      </c>
      <c r="AE532" s="32"/>
      <c r="AF532" s="32"/>
      <c r="AG532" s="56">
        <v>9431705</v>
      </c>
      <c r="AH532" s="8">
        <v>303718.36</v>
      </c>
      <c r="AI532" s="8">
        <v>7349475.58</v>
      </c>
    </row>
    <row r="533" spans="1:35" ht="11.25">
      <c r="A533" s="3" t="s">
        <v>21</v>
      </c>
      <c r="B533" s="15" t="s">
        <v>88</v>
      </c>
      <c r="C533" s="15">
        <v>0</v>
      </c>
      <c r="D533" s="15">
        <v>902</v>
      </c>
      <c r="E533" s="15">
        <v>1120</v>
      </c>
      <c r="F533" s="16">
        <v>800</v>
      </c>
      <c r="G533" s="8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32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32">
        <f>AD534</f>
        <v>0</v>
      </c>
      <c r="AE533" s="32"/>
      <c r="AF533" s="32"/>
      <c r="AG533" s="21"/>
      <c r="AH533" s="21"/>
      <c r="AI533" s="21"/>
    </row>
    <row r="534" spans="1:35" ht="22.5">
      <c r="A534" s="3" t="s">
        <v>50</v>
      </c>
      <c r="B534" s="15" t="s">
        <v>88</v>
      </c>
      <c r="C534" s="15">
        <v>0</v>
      </c>
      <c r="D534" s="15">
        <v>902</v>
      </c>
      <c r="E534" s="15">
        <v>1120</v>
      </c>
      <c r="F534" s="16">
        <v>810</v>
      </c>
      <c r="G534" s="8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32"/>
      <c r="S534" s="8"/>
      <c r="T534" s="8">
        <v>44418.98</v>
      </c>
      <c r="U534" s="8"/>
      <c r="V534" s="8"/>
      <c r="W534" s="8"/>
      <c r="X534" s="8"/>
      <c r="Y534" s="8"/>
      <c r="Z534" s="8"/>
      <c r="AA534" s="8"/>
      <c r="AB534" s="8"/>
      <c r="AC534" s="8">
        <v>-44418.98</v>
      </c>
      <c r="AD534" s="32">
        <f>T534+AC534</f>
        <v>0</v>
      </c>
      <c r="AE534" s="32"/>
      <c r="AF534" s="32"/>
      <c r="AG534" s="10"/>
      <c r="AH534" s="58">
        <v>0</v>
      </c>
      <c r="AI534" s="10"/>
    </row>
    <row r="535" spans="1:35" ht="21">
      <c r="A535" s="18" t="s">
        <v>146</v>
      </c>
      <c r="B535" s="19" t="s">
        <v>89</v>
      </c>
      <c r="C535" s="19"/>
      <c r="D535" s="19"/>
      <c r="E535" s="29"/>
      <c r="F535" s="20"/>
      <c r="G535" s="21">
        <f>G536</f>
        <v>1323200</v>
      </c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1">
        <f>R536</f>
        <v>17906552.75</v>
      </c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>
        <f>AD536</f>
        <v>138933055.53</v>
      </c>
      <c r="AE535" s="21"/>
      <c r="AF535" s="21"/>
      <c r="AG535" s="21">
        <f aca="true" t="shared" si="45" ref="AG535:AI537">AG536</f>
        <v>34079333.8</v>
      </c>
      <c r="AH535" s="21"/>
      <c r="AI535" s="21">
        <f t="shared" si="45"/>
        <v>19153976.2</v>
      </c>
    </row>
    <row r="536" spans="1:35" ht="11.25">
      <c r="A536" s="18" t="s">
        <v>48</v>
      </c>
      <c r="B536" s="19" t="s">
        <v>89</v>
      </c>
      <c r="C536" s="19">
        <v>0</v>
      </c>
      <c r="D536" s="19">
        <v>902</v>
      </c>
      <c r="E536" s="29"/>
      <c r="F536" s="20"/>
      <c r="G536" s="21">
        <f>G537</f>
        <v>1323200</v>
      </c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1">
        <f>R537</f>
        <v>17906552.75</v>
      </c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>
        <f>AD537</f>
        <v>138933055.53</v>
      </c>
      <c r="AE536" s="21"/>
      <c r="AF536" s="21"/>
      <c r="AG536" s="21">
        <f t="shared" si="45"/>
        <v>34079333.8</v>
      </c>
      <c r="AH536" s="21"/>
      <c r="AI536" s="21">
        <f t="shared" si="45"/>
        <v>19153976.2</v>
      </c>
    </row>
    <row r="537" spans="1:35" ht="11.25">
      <c r="A537" s="11" t="s">
        <v>70</v>
      </c>
      <c r="B537" s="15" t="s">
        <v>89</v>
      </c>
      <c r="C537" s="15">
        <v>0</v>
      </c>
      <c r="D537" s="15">
        <v>902</v>
      </c>
      <c r="E537" s="27">
        <v>1232</v>
      </c>
      <c r="F537" s="12"/>
      <c r="G537" s="32">
        <f>G538</f>
        <v>1323200</v>
      </c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8">
        <f>R538</f>
        <v>17906552.75</v>
      </c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8">
        <f>AD538</f>
        <v>138933055.53</v>
      </c>
      <c r="AE537" s="8"/>
      <c r="AF537" s="8"/>
      <c r="AG537" s="8">
        <f t="shared" si="45"/>
        <v>34079333.8</v>
      </c>
      <c r="AH537" s="8"/>
      <c r="AI537" s="8">
        <f t="shared" si="45"/>
        <v>19153976.2</v>
      </c>
    </row>
    <row r="538" spans="1:35" ht="11.25">
      <c r="A538" s="13" t="s">
        <v>17</v>
      </c>
      <c r="B538" s="15" t="s">
        <v>89</v>
      </c>
      <c r="C538" s="15">
        <v>0</v>
      </c>
      <c r="D538" s="15">
        <v>902</v>
      </c>
      <c r="E538" s="27">
        <v>1232</v>
      </c>
      <c r="F538" s="14">
        <v>200</v>
      </c>
      <c r="G538" s="32">
        <f>G539</f>
        <v>1323200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8">
        <f>R539</f>
        <v>17906552.75</v>
      </c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8">
        <f>AD539+AD540</f>
        <v>138933055.53</v>
      </c>
      <c r="AE538" s="8"/>
      <c r="AF538" s="8"/>
      <c r="AG538" s="8">
        <f>AG539+AG540</f>
        <v>34079333.8</v>
      </c>
      <c r="AH538" s="8"/>
      <c r="AI538" s="8">
        <f>AI539+AI540</f>
        <v>19153976.2</v>
      </c>
    </row>
    <row r="539" spans="1:35" ht="22.5" hidden="1">
      <c r="A539" s="13" t="s">
        <v>19</v>
      </c>
      <c r="B539" s="15" t="s">
        <v>89</v>
      </c>
      <c r="C539" s="15">
        <v>0</v>
      </c>
      <c r="D539" s="15">
        <v>902</v>
      </c>
      <c r="E539" s="27">
        <v>1232</v>
      </c>
      <c r="F539" s="14">
        <v>240</v>
      </c>
      <c r="G539" s="32">
        <v>1323200</v>
      </c>
      <c r="H539" s="2">
        <v>29234322.4</v>
      </c>
      <c r="I539" s="2">
        <v>3919200</v>
      </c>
      <c r="J539" s="2">
        <v>810000</v>
      </c>
      <c r="K539" s="2">
        <v>190000</v>
      </c>
      <c r="L539" s="2"/>
      <c r="M539" s="2">
        <v>8997138.55</v>
      </c>
      <c r="N539" s="2">
        <v>497513</v>
      </c>
      <c r="O539" s="2">
        <v>600000</v>
      </c>
      <c r="P539" s="2">
        <v>6350000</v>
      </c>
      <c r="Q539" s="2">
        <v>7863800</v>
      </c>
      <c r="R539" s="8">
        <v>17906552.75</v>
      </c>
      <c r="S539" s="8"/>
      <c r="T539" s="8">
        <v>3995576.78</v>
      </c>
      <c r="U539" s="8">
        <v>-21902129.53</v>
      </c>
      <c r="V539" s="8"/>
      <c r="W539" s="8"/>
      <c r="X539" s="8"/>
      <c r="Y539" s="8"/>
      <c r="Z539" s="8"/>
      <c r="AA539" s="8"/>
      <c r="AB539" s="8"/>
      <c r="AC539" s="8"/>
      <c r="AD539" s="32">
        <f>R539+S539+T539+U539</f>
        <v>0</v>
      </c>
      <c r="AE539" s="32"/>
      <c r="AF539" s="32"/>
      <c r="AG539" s="10"/>
      <c r="AH539" s="10"/>
      <c r="AI539" s="10"/>
    </row>
    <row r="540" spans="1:35" ht="11.25">
      <c r="A540" s="13" t="s">
        <v>185</v>
      </c>
      <c r="B540" s="15" t="s">
        <v>89</v>
      </c>
      <c r="C540" s="15">
        <v>0</v>
      </c>
      <c r="D540" s="15">
        <v>902</v>
      </c>
      <c r="E540" s="27">
        <v>1232</v>
      </c>
      <c r="F540" s="14">
        <v>244</v>
      </c>
      <c r="G540" s="3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8"/>
      <c r="S540" s="8"/>
      <c r="T540" s="8"/>
      <c r="U540" s="8">
        <v>21902129.53</v>
      </c>
      <c r="V540" s="8">
        <v>70114605.85</v>
      </c>
      <c r="W540" s="8"/>
      <c r="X540" s="8">
        <v>0</v>
      </c>
      <c r="Y540" s="8">
        <v>880000</v>
      </c>
      <c r="Z540" s="8">
        <v>-261673.85</v>
      </c>
      <c r="AA540" s="8">
        <v>947552</v>
      </c>
      <c r="AB540" s="8">
        <v>45350442</v>
      </c>
      <c r="AC540" s="8"/>
      <c r="AD540" s="32">
        <f>U540+V540+X540+Y540+Z540+AA540+AB540</f>
        <v>138933055.53</v>
      </c>
      <c r="AE540" s="32">
        <v>17989333.8</v>
      </c>
      <c r="AF540" s="32">
        <v>14500000</v>
      </c>
      <c r="AG540" s="62">
        <v>34079333.8</v>
      </c>
      <c r="AH540" s="10">
        <v>17563976.2</v>
      </c>
      <c r="AI540" s="62">
        <v>19153976.2</v>
      </c>
    </row>
    <row r="541" spans="1:35" ht="31.5">
      <c r="A541" s="18" t="s">
        <v>90</v>
      </c>
      <c r="B541" s="19" t="s">
        <v>91</v>
      </c>
      <c r="C541" s="19"/>
      <c r="D541" s="19"/>
      <c r="E541" s="29"/>
      <c r="F541" s="20"/>
      <c r="G541" s="21" t="e">
        <f>G542</f>
        <v>#REF!</v>
      </c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46">
        <f>R542</f>
        <v>927238.65</v>
      </c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46">
        <f>AD542</f>
        <v>67129398.78</v>
      </c>
      <c r="AE541" s="46"/>
      <c r="AF541" s="46"/>
      <c r="AG541" s="10"/>
      <c r="AH541" s="10"/>
      <c r="AI541" s="10"/>
    </row>
    <row r="542" spans="1:35" ht="11.25">
      <c r="A542" s="18" t="s">
        <v>48</v>
      </c>
      <c r="B542" s="19" t="s">
        <v>91</v>
      </c>
      <c r="C542" s="19">
        <v>0</v>
      </c>
      <c r="D542" s="19">
        <v>902</v>
      </c>
      <c r="E542" s="29"/>
      <c r="F542" s="20"/>
      <c r="G542" s="21" t="e">
        <f>#REF!</f>
        <v>#REF!</v>
      </c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46">
        <f>R543+R547</f>
        <v>927238.65</v>
      </c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46">
        <f>AD543+AD547+AD555+AD563+AD559+AD551</f>
        <v>67129398.78</v>
      </c>
      <c r="AE542" s="46"/>
      <c r="AF542" s="46"/>
      <c r="AG542" s="10"/>
      <c r="AH542" s="10"/>
      <c r="AI542" s="10"/>
    </row>
    <row r="543" spans="1:35" ht="33.75" hidden="1">
      <c r="A543" s="13" t="s">
        <v>121</v>
      </c>
      <c r="B543" s="15" t="s">
        <v>91</v>
      </c>
      <c r="C543" s="15">
        <v>0</v>
      </c>
      <c r="D543" s="15">
        <v>902</v>
      </c>
      <c r="E543" s="15">
        <v>9603</v>
      </c>
      <c r="F543" s="16"/>
      <c r="G543" s="8"/>
      <c r="H543" s="2"/>
      <c r="I543" s="2"/>
      <c r="J543" s="2"/>
      <c r="K543" s="2"/>
      <c r="L543" s="8"/>
      <c r="M543" s="8"/>
      <c r="N543" s="8"/>
      <c r="O543" s="8"/>
      <c r="P543" s="8"/>
      <c r="Q543" s="8"/>
      <c r="R543" s="32">
        <f>R544</f>
        <v>0</v>
      </c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32">
        <f>AD544</f>
        <v>0</v>
      </c>
      <c r="AE543" s="32"/>
      <c r="AF543" s="32"/>
      <c r="AG543" s="10"/>
      <c r="AH543" s="10"/>
      <c r="AI543" s="10"/>
    </row>
    <row r="544" spans="1:35" ht="22.5" hidden="1">
      <c r="A544" s="13" t="s">
        <v>113</v>
      </c>
      <c r="B544" s="15" t="s">
        <v>91</v>
      </c>
      <c r="C544" s="15">
        <v>0</v>
      </c>
      <c r="D544" s="15">
        <v>902</v>
      </c>
      <c r="E544" s="15">
        <v>9603</v>
      </c>
      <c r="F544" s="25">
        <v>400</v>
      </c>
      <c r="G544" s="8"/>
      <c r="H544" s="2"/>
      <c r="I544" s="2"/>
      <c r="J544" s="2"/>
      <c r="K544" s="2"/>
      <c r="L544" s="8"/>
      <c r="M544" s="8"/>
      <c r="N544" s="8"/>
      <c r="O544" s="8"/>
      <c r="P544" s="8"/>
      <c r="Q544" s="8"/>
      <c r="R544" s="32">
        <f>R545</f>
        <v>0</v>
      </c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32">
        <f>AD545</f>
        <v>0</v>
      </c>
      <c r="AE544" s="32"/>
      <c r="AF544" s="32"/>
      <c r="AG544" s="10"/>
      <c r="AH544" s="10"/>
      <c r="AI544" s="10"/>
    </row>
    <row r="545" spans="1:35" ht="11.25" hidden="1">
      <c r="A545" s="3" t="s">
        <v>52</v>
      </c>
      <c r="B545" s="15" t="s">
        <v>91</v>
      </c>
      <c r="C545" s="15">
        <v>0</v>
      </c>
      <c r="D545" s="15">
        <v>902</v>
      </c>
      <c r="E545" s="15">
        <v>9603</v>
      </c>
      <c r="F545" s="25">
        <v>410</v>
      </c>
      <c r="G545" s="8"/>
      <c r="H545" s="2"/>
      <c r="I545" s="2"/>
      <c r="J545" s="2"/>
      <c r="K545" s="2"/>
      <c r="L545" s="8"/>
      <c r="M545" s="8"/>
      <c r="N545" s="8"/>
      <c r="O545" s="8"/>
      <c r="P545" s="8"/>
      <c r="Q545" s="8"/>
      <c r="R545" s="32">
        <f>R546</f>
        <v>0</v>
      </c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32">
        <f>AD546</f>
        <v>0</v>
      </c>
      <c r="AE545" s="32"/>
      <c r="AF545" s="32"/>
      <c r="AG545" s="10"/>
      <c r="AH545" s="10"/>
      <c r="AI545" s="10"/>
    </row>
    <row r="546" spans="1:35" ht="22.5" hidden="1">
      <c r="A546" s="3" t="s">
        <v>46</v>
      </c>
      <c r="B546" s="15" t="s">
        <v>91</v>
      </c>
      <c r="C546" s="15">
        <v>0</v>
      </c>
      <c r="D546" s="15">
        <v>902</v>
      </c>
      <c r="E546" s="15">
        <v>9603</v>
      </c>
      <c r="F546" s="16">
        <v>412</v>
      </c>
      <c r="G546" s="8"/>
      <c r="H546" s="2"/>
      <c r="I546" s="2"/>
      <c r="J546" s="2"/>
      <c r="K546" s="2"/>
      <c r="L546" s="8"/>
      <c r="M546" s="8">
        <v>6305579.53</v>
      </c>
      <c r="N546" s="8">
        <v>1312982.97</v>
      </c>
      <c r="O546" s="8">
        <v>3214784.03</v>
      </c>
      <c r="P546" s="8">
        <v>-3214784.03</v>
      </c>
      <c r="Q546" s="8">
        <v>52791.93</v>
      </c>
      <c r="R546" s="32">
        <v>0</v>
      </c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32">
        <v>0</v>
      </c>
      <c r="AE546" s="32"/>
      <c r="AF546" s="32"/>
      <c r="AG546" s="10"/>
      <c r="AH546" s="10"/>
      <c r="AI546" s="10"/>
    </row>
    <row r="547" spans="1:35" ht="22.5" hidden="1">
      <c r="A547" s="11" t="s">
        <v>148</v>
      </c>
      <c r="B547" s="15" t="s">
        <v>91</v>
      </c>
      <c r="C547" s="15">
        <v>0</v>
      </c>
      <c r="D547" s="15">
        <v>902</v>
      </c>
      <c r="E547" s="15">
        <v>1243</v>
      </c>
      <c r="F547" s="16"/>
      <c r="G547" s="8"/>
      <c r="H547" s="2"/>
      <c r="I547" s="2"/>
      <c r="J547" s="2"/>
      <c r="K547" s="2"/>
      <c r="L547" s="8"/>
      <c r="M547" s="8"/>
      <c r="N547" s="8"/>
      <c r="O547" s="8"/>
      <c r="P547" s="8"/>
      <c r="Q547" s="8"/>
      <c r="R547" s="32">
        <f>R548</f>
        <v>927238.65</v>
      </c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32">
        <f>AD548</f>
        <v>0</v>
      </c>
      <c r="AE547" s="32"/>
      <c r="AF547" s="32"/>
      <c r="AG547" s="10"/>
      <c r="AH547" s="10"/>
      <c r="AI547" s="10"/>
    </row>
    <row r="548" spans="1:35" ht="22.5" hidden="1">
      <c r="A548" s="11" t="s">
        <v>113</v>
      </c>
      <c r="B548" s="15" t="s">
        <v>91</v>
      </c>
      <c r="C548" s="15">
        <v>0</v>
      </c>
      <c r="D548" s="15">
        <v>902</v>
      </c>
      <c r="E548" s="15">
        <v>1243</v>
      </c>
      <c r="F548" s="16">
        <v>400</v>
      </c>
      <c r="G548" s="8"/>
      <c r="H548" s="2"/>
      <c r="I548" s="2"/>
      <c r="J548" s="2"/>
      <c r="K548" s="2"/>
      <c r="L548" s="8"/>
      <c r="M548" s="8"/>
      <c r="N548" s="8"/>
      <c r="O548" s="8"/>
      <c r="P548" s="8"/>
      <c r="Q548" s="8"/>
      <c r="R548" s="32">
        <f>R549</f>
        <v>927238.65</v>
      </c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32">
        <f>AD549</f>
        <v>0</v>
      </c>
      <c r="AE548" s="32"/>
      <c r="AF548" s="32"/>
      <c r="AG548" s="10"/>
      <c r="AH548" s="10"/>
      <c r="AI548" s="10"/>
    </row>
    <row r="549" spans="1:35" ht="11.25" hidden="1">
      <c r="A549" s="13" t="s">
        <v>52</v>
      </c>
      <c r="B549" s="15" t="s">
        <v>91</v>
      </c>
      <c r="C549" s="15">
        <v>0</v>
      </c>
      <c r="D549" s="15">
        <v>902</v>
      </c>
      <c r="E549" s="15">
        <v>1243</v>
      </c>
      <c r="F549" s="16">
        <v>410</v>
      </c>
      <c r="G549" s="8"/>
      <c r="H549" s="2"/>
      <c r="I549" s="2"/>
      <c r="J549" s="2"/>
      <c r="K549" s="2"/>
      <c r="L549" s="8"/>
      <c r="M549" s="8"/>
      <c r="N549" s="8"/>
      <c r="O549" s="8"/>
      <c r="P549" s="8"/>
      <c r="Q549" s="8"/>
      <c r="R549" s="32">
        <f>R550</f>
        <v>927238.65</v>
      </c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32">
        <f>AD550</f>
        <v>0</v>
      </c>
      <c r="AE549" s="32"/>
      <c r="AF549" s="32"/>
      <c r="AG549" s="10"/>
      <c r="AH549" s="10"/>
      <c r="AI549" s="10"/>
    </row>
    <row r="550" spans="1:35" ht="22.5" hidden="1">
      <c r="A550" s="13" t="s">
        <v>46</v>
      </c>
      <c r="B550" s="15" t="s">
        <v>91</v>
      </c>
      <c r="C550" s="15">
        <v>0</v>
      </c>
      <c r="D550" s="15">
        <v>902</v>
      </c>
      <c r="E550" s="15">
        <v>1243</v>
      </c>
      <c r="F550" s="16">
        <v>412</v>
      </c>
      <c r="G550" s="8"/>
      <c r="H550" s="2"/>
      <c r="I550" s="2"/>
      <c r="J550" s="2"/>
      <c r="K550" s="2"/>
      <c r="L550" s="8"/>
      <c r="M550" s="8"/>
      <c r="N550" s="8"/>
      <c r="O550" s="8"/>
      <c r="P550" s="8"/>
      <c r="Q550" s="8"/>
      <c r="R550" s="32">
        <v>927238.65</v>
      </c>
      <c r="S550" s="8"/>
      <c r="T550" s="8">
        <v>950652.94</v>
      </c>
      <c r="U550" s="8"/>
      <c r="V550" s="8">
        <v>1408418.73</v>
      </c>
      <c r="W550" s="8">
        <v>3713802.21</v>
      </c>
      <c r="X550" s="8"/>
      <c r="Y550" s="8"/>
      <c r="Z550" s="8"/>
      <c r="AA550" s="8">
        <v>-7000112.53</v>
      </c>
      <c r="AB550" s="8"/>
      <c r="AC550" s="8"/>
      <c r="AD550" s="32">
        <f>R550+S550+T550+V550+W550+AA550</f>
        <v>0</v>
      </c>
      <c r="AE550" s="32"/>
      <c r="AF550" s="32"/>
      <c r="AG550" s="10"/>
      <c r="AH550" s="10"/>
      <c r="AI550" s="10"/>
    </row>
    <row r="551" spans="1:35" ht="58.5" customHeight="1">
      <c r="A551" s="72" t="s">
        <v>200</v>
      </c>
      <c r="B551" s="15" t="s">
        <v>91</v>
      </c>
      <c r="C551" s="15">
        <v>0</v>
      </c>
      <c r="D551" s="15">
        <v>902</v>
      </c>
      <c r="E551" s="15">
        <v>9502</v>
      </c>
      <c r="F551" s="16"/>
      <c r="G551" s="8"/>
      <c r="H551" s="2"/>
      <c r="I551" s="2"/>
      <c r="J551" s="2"/>
      <c r="K551" s="2"/>
      <c r="L551" s="8"/>
      <c r="M551" s="8"/>
      <c r="N551" s="8"/>
      <c r="O551" s="8"/>
      <c r="P551" s="8"/>
      <c r="Q551" s="8"/>
      <c r="R551" s="32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32">
        <f>AD552</f>
        <v>25467722.82</v>
      </c>
      <c r="AE551" s="32"/>
      <c r="AF551" s="32"/>
      <c r="AG551" s="10"/>
      <c r="AH551" s="10"/>
      <c r="AI551" s="10"/>
    </row>
    <row r="552" spans="1:35" ht="22.5">
      <c r="A552" s="11" t="s">
        <v>113</v>
      </c>
      <c r="B552" s="15" t="s">
        <v>91</v>
      </c>
      <c r="C552" s="15">
        <v>0</v>
      </c>
      <c r="D552" s="15">
        <v>902</v>
      </c>
      <c r="E552" s="15">
        <v>9502</v>
      </c>
      <c r="F552" s="16">
        <v>400</v>
      </c>
      <c r="G552" s="8"/>
      <c r="H552" s="2"/>
      <c r="I552" s="2"/>
      <c r="J552" s="2"/>
      <c r="K552" s="2"/>
      <c r="L552" s="8"/>
      <c r="M552" s="8"/>
      <c r="N552" s="8"/>
      <c r="O552" s="8"/>
      <c r="P552" s="8"/>
      <c r="Q552" s="8"/>
      <c r="R552" s="32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32">
        <f>AD553</f>
        <v>25467722.82</v>
      </c>
      <c r="AE552" s="32"/>
      <c r="AF552" s="32"/>
      <c r="AG552" s="10"/>
      <c r="AH552" s="10"/>
      <c r="AI552" s="10"/>
    </row>
    <row r="553" spans="1:35" ht="11.25">
      <c r="A553" s="13" t="s">
        <v>52</v>
      </c>
      <c r="B553" s="15" t="s">
        <v>91</v>
      </c>
      <c r="C553" s="15">
        <v>0</v>
      </c>
      <c r="D553" s="15">
        <v>902</v>
      </c>
      <c r="E553" s="15">
        <v>9502</v>
      </c>
      <c r="F553" s="16">
        <v>410</v>
      </c>
      <c r="G553" s="8"/>
      <c r="H553" s="2"/>
      <c r="I553" s="2"/>
      <c r="J553" s="2"/>
      <c r="K553" s="2"/>
      <c r="L553" s="8"/>
      <c r="M553" s="8"/>
      <c r="N553" s="8"/>
      <c r="O553" s="8"/>
      <c r="P553" s="8"/>
      <c r="Q553" s="8"/>
      <c r="R553" s="32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32">
        <f>AD554</f>
        <v>25467722.82</v>
      </c>
      <c r="AE553" s="32"/>
      <c r="AF553" s="32"/>
      <c r="AG553" s="10"/>
      <c r="AH553" s="10"/>
      <c r="AI553" s="10"/>
    </row>
    <row r="554" spans="1:35" ht="22.5">
      <c r="A554" s="13" t="s">
        <v>46</v>
      </c>
      <c r="B554" s="15" t="s">
        <v>91</v>
      </c>
      <c r="C554" s="15">
        <v>0</v>
      </c>
      <c r="D554" s="15">
        <v>902</v>
      </c>
      <c r="E554" s="15">
        <v>9502</v>
      </c>
      <c r="F554" s="16">
        <v>412</v>
      </c>
      <c r="G554" s="8"/>
      <c r="H554" s="2"/>
      <c r="I554" s="2"/>
      <c r="J554" s="2"/>
      <c r="K554" s="2"/>
      <c r="L554" s="8"/>
      <c r="M554" s="8"/>
      <c r="N554" s="8"/>
      <c r="O554" s="8"/>
      <c r="P554" s="8"/>
      <c r="Q554" s="8"/>
      <c r="R554" s="32"/>
      <c r="S554" s="8"/>
      <c r="T554" s="8"/>
      <c r="U554" s="8"/>
      <c r="V554" s="8">
        <v>25514209.58</v>
      </c>
      <c r="W554" s="8">
        <v>41779830.08</v>
      </c>
      <c r="X554" s="8">
        <v>-16265620.4</v>
      </c>
      <c r="Y554" s="8"/>
      <c r="Z554" s="8"/>
      <c r="AA554" s="8">
        <v>-46486.86</v>
      </c>
      <c r="AB554" s="8"/>
      <c r="AC554" s="8"/>
      <c r="AD554" s="32">
        <f>W554+X554+AA554</f>
        <v>25467722.82</v>
      </c>
      <c r="AE554" s="32"/>
      <c r="AF554" s="32"/>
      <c r="AG554" s="10"/>
      <c r="AH554" s="10"/>
      <c r="AI554" s="10"/>
    </row>
    <row r="555" spans="1:35" ht="45">
      <c r="A555" s="13" t="s">
        <v>184</v>
      </c>
      <c r="B555" s="15" t="s">
        <v>91</v>
      </c>
      <c r="C555" s="15">
        <v>0</v>
      </c>
      <c r="D555" s="15">
        <v>902</v>
      </c>
      <c r="E555" s="15">
        <v>9503</v>
      </c>
      <c r="F555" s="16"/>
      <c r="G555" s="8"/>
      <c r="H555" s="2"/>
      <c r="I555" s="2"/>
      <c r="J555" s="2"/>
      <c r="K555" s="2"/>
      <c r="L555" s="8"/>
      <c r="M555" s="8"/>
      <c r="N555" s="8"/>
      <c r="O555" s="8"/>
      <c r="P555" s="8"/>
      <c r="Q555" s="8"/>
      <c r="R555" s="32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32">
        <f>AD556</f>
        <v>16265620.4</v>
      </c>
      <c r="AE555" s="32"/>
      <c r="AF555" s="32"/>
      <c r="AG555" s="10"/>
      <c r="AH555" s="10"/>
      <c r="AI555" s="10"/>
    </row>
    <row r="556" spans="1:35" ht="22.5">
      <c r="A556" s="11" t="s">
        <v>113</v>
      </c>
      <c r="B556" s="15" t="s">
        <v>91</v>
      </c>
      <c r="C556" s="15">
        <v>0</v>
      </c>
      <c r="D556" s="15">
        <v>902</v>
      </c>
      <c r="E556" s="15">
        <v>9503</v>
      </c>
      <c r="F556" s="16">
        <v>400</v>
      </c>
      <c r="G556" s="8"/>
      <c r="H556" s="2"/>
      <c r="I556" s="2"/>
      <c r="J556" s="2"/>
      <c r="K556" s="2"/>
      <c r="L556" s="8"/>
      <c r="M556" s="8"/>
      <c r="N556" s="8"/>
      <c r="O556" s="8"/>
      <c r="P556" s="8"/>
      <c r="Q556" s="8"/>
      <c r="R556" s="32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32">
        <f>AD557</f>
        <v>16265620.4</v>
      </c>
      <c r="AE556" s="32"/>
      <c r="AF556" s="32"/>
      <c r="AG556" s="10"/>
      <c r="AH556" s="10"/>
      <c r="AI556" s="10"/>
    </row>
    <row r="557" spans="1:35" ht="11.25">
      <c r="A557" s="13" t="s">
        <v>52</v>
      </c>
      <c r="B557" s="15" t="s">
        <v>91</v>
      </c>
      <c r="C557" s="15">
        <v>0</v>
      </c>
      <c r="D557" s="15">
        <v>902</v>
      </c>
      <c r="E557" s="15">
        <v>9503</v>
      </c>
      <c r="F557" s="16">
        <v>410</v>
      </c>
      <c r="G557" s="8"/>
      <c r="H557" s="2"/>
      <c r="I557" s="2"/>
      <c r="J557" s="2"/>
      <c r="K557" s="2"/>
      <c r="L557" s="8"/>
      <c r="M557" s="8"/>
      <c r="N557" s="8"/>
      <c r="O557" s="8"/>
      <c r="P557" s="8"/>
      <c r="Q557" s="8"/>
      <c r="R557" s="32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32">
        <f>AD558</f>
        <v>16265620.4</v>
      </c>
      <c r="AE557" s="32"/>
      <c r="AF557" s="32"/>
      <c r="AG557" s="10"/>
      <c r="AH557" s="10"/>
      <c r="AI557" s="10"/>
    </row>
    <row r="558" spans="1:35" ht="22.5">
      <c r="A558" s="13" t="s">
        <v>46</v>
      </c>
      <c r="B558" s="15" t="s">
        <v>91</v>
      </c>
      <c r="C558" s="15">
        <v>0</v>
      </c>
      <c r="D558" s="15">
        <v>902</v>
      </c>
      <c r="E558" s="15">
        <v>9503</v>
      </c>
      <c r="F558" s="16">
        <v>412</v>
      </c>
      <c r="G558" s="8"/>
      <c r="H558" s="2"/>
      <c r="I558" s="2"/>
      <c r="J558" s="2"/>
      <c r="K558" s="2"/>
      <c r="L558" s="8"/>
      <c r="M558" s="8"/>
      <c r="N558" s="8"/>
      <c r="O558" s="8"/>
      <c r="P558" s="8"/>
      <c r="Q558" s="8"/>
      <c r="R558" s="32"/>
      <c r="S558" s="8"/>
      <c r="T558" s="8">
        <v>16265620.4</v>
      </c>
      <c r="U558" s="8"/>
      <c r="V558" s="8"/>
      <c r="W558" s="8">
        <v>-16265620.4</v>
      </c>
      <c r="X558" s="8">
        <v>16265620.4</v>
      </c>
      <c r="Y558" s="8"/>
      <c r="Z558" s="8"/>
      <c r="AA558" s="8"/>
      <c r="AB558" s="8"/>
      <c r="AC558" s="8"/>
      <c r="AD558" s="32">
        <f>T558+W558+X558</f>
        <v>16265620.4</v>
      </c>
      <c r="AE558" s="32"/>
      <c r="AF558" s="32"/>
      <c r="AG558" s="10"/>
      <c r="AH558" s="10"/>
      <c r="AI558" s="10"/>
    </row>
    <row r="559" spans="1:35" ht="22.5">
      <c r="A559" s="69" t="s">
        <v>194</v>
      </c>
      <c r="B559" s="15" t="s">
        <v>91</v>
      </c>
      <c r="C559" s="15">
        <v>0</v>
      </c>
      <c r="D559" s="15">
        <v>902</v>
      </c>
      <c r="E559" s="15">
        <v>9602</v>
      </c>
      <c r="F559" s="16"/>
      <c r="G559" s="8"/>
      <c r="H559" s="2"/>
      <c r="I559" s="2"/>
      <c r="J559" s="2"/>
      <c r="K559" s="2"/>
      <c r="L559" s="8"/>
      <c r="M559" s="8"/>
      <c r="N559" s="8"/>
      <c r="O559" s="8"/>
      <c r="P559" s="8"/>
      <c r="Q559" s="8"/>
      <c r="R559" s="32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32">
        <f>AD560</f>
        <v>16739797.1</v>
      </c>
      <c r="AE559" s="32"/>
      <c r="AF559" s="32"/>
      <c r="AG559" s="10"/>
      <c r="AH559" s="10"/>
      <c r="AI559" s="10"/>
    </row>
    <row r="560" spans="1:35" ht="22.5">
      <c r="A560" s="11" t="s">
        <v>113</v>
      </c>
      <c r="B560" s="15" t="s">
        <v>91</v>
      </c>
      <c r="C560" s="15">
        <v>0</v>
      </c>
      <c r="D560" s="15">
        <v>902</v>
      </c>
      <c r="E560" s="15">
        <v>9602</v>
      </c>
      <c r="F560" s="16">
        <v>400</v>
      </c>
      <c r="G560" s="8"/>
      <c r="H560" s="2"/>
      <c r="I560" s="2"/>
      <c r="J560" s="2"/>
      <c r="K560" s="2"/>
      <c r="L560" s="8"/>
      <c r="M560" s="8"/>
      <c r="N560" s="8"/>
      <c r="O560" s="8"/>
      <c r="P560" s="8"/>
      <c r="Q560" s="8"/>
      <c r="R560" s="32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32">
        <f>AD561</f>
        <v>16739797.1</v>
      </c>
      <c r="AE560" s="32"/>
      <c r="AF560" s="32"/>
      <c r="AG560" s="10"/>
      <c r="AH560" s="10"/>
      <c r="AI560" s="10"/>
    </row>
    <row r="561" spans="1:35" ht="11.25">
      <c r="A561" s="13" t="s">
        <v>52</v>
      </c>
      <c r="B561" s="15" t="s">
        <v>91</v>
      </c>
      <c r="C561" s="15">
        <v>0</v>
      </c>
      <c r="D561" s="15">
        <v>902</v>
      </c>
      <c r="E561" s="15">
        <v>9602</v>
      </c>
      <c r="F561" s="16">
        <v>410</v>
      </c>
      <c r="G561" s="8"/>
      <c r="H561" s="2"/>
      <c r="I561" s="2"/>
      <c r="J561" s="2"/>
      <c r="K561" s="2"/>
      <c r="L561" s="8"/>
      <c r="M561" s="8"/>
      <c r="N561" s="8"/>
      <c r="O561" s="8"/>
      <c r="P561" s="8"/>
      <c r="Q561" s="8"/>
      <c r="R561" s="32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32">
        <f>AD562</f>
        <v>16739797.1</v>
      </c>
      <c r="AE561" s="32"/>
      <c r="AF561" s="32"/>
      <c r="AG561" s="10"/>
      <c r="AH561" s="10"/>
      <c r="AI561" s="10"/>
    </row>
    <row r="562" spans="1:35" ht="22.5">
      <c r="A562" s="13" t="s">
        <v>46</v>
      </c>
      <c r="B562" s="15" t="s">
        <v>91</v>
      </c>
      <c r="C562" s="15">
        <v>0</v>
      </c>
      <c r="D562" s="15">
        <v>902</v>
      </c>
      <c r="E562" s="15">
        <v>9602</v>
      </c>
      <c r="F562" s="16">
        <v>412</v>
      </c>
      <c r="G562" s="8"/>
      <c r="H562" s="2"/>
      <c r="I562" s="2"/>
      <c r="J562" s="2"/>
      <c r="K562" s="2"/>
      <c r="L562" s="8"/>
      <c r="M562" s="8"/>
      <c r="N562" s="8"/>
      <c r="O562" s="8"/>
      <c r="P562" s="8"/>
      <c r="Q562" s="8"/>
      <c r="R562" s="32"/>
      <c r="S562" s="8"/>
      <c r="T562" s="8"/>
      <c r="U562" s="8"/>
      <c r="V562" s="8">
        <v>3283010</v>
      </c>
      <c r="W562" s="8">
        <v>8879877.48</v>
      </c>
      <c r="X562" s="8"/>
      <c r="Y562" s="8"/>
      <c r="Z562" s="8"/>
      <c r="AA562" s="8">
        <v>4450803.51</v>
      </c>
      <c r="AB562" s="8">
        <v>126106.11</v>
      </c>
      <c r="AC562" s="8"/>
      <c r="AD562" s="32">
        <f>V562+W562+AA562+AB562</f>
        <v>16739797.1</v>
      </c>
      <c r="AE562" s="32"/>
      <c r="AF562" s="32"/>
      <c r="AG562" s="10"/>
      <c r="AH562" s="10"/>
      <c r="AI562" s="10"/>
    </row>
    <row r="563" spans="1:35" ht="33.75">
      <c r="A563" s="13" t="s">
        <v>121</v>
      </c>
      <c r="B563" s="15" t="s">
        <v>91</v>
      </c>
      <c r="C563" s="15">
        <v>0</v>
      </c>
      <c r="D563" s="15">
        <v>902</v>
      </c>
      <c r="E563" s="15">
        <v>9603</v>
      </c>
      <c r="F563" s="16"/>
      <c r="G563" s="8"/>
      <c r="H563" s="2"/>
      <c r="I563" s="2"/>
      <c r="J563" s="2"/>
      <c r="K563" s="2"/>
      <c r="L563" s="8"/>
      <c r="M563" s="8"/>
      <c r="N563" s="8"/>
      <c r="O563" s="8"/>
      <c r="P563" s="8"/>
      <c r="Q563" s="8"/>
      <c r="R563" s="32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32">
        <f>AD564</f>
        <v>8656258.46</v>
      </c>
      <c r="AE563" s="32"/>
      <c r="AF563" s="32"/>
      <c r="AG563" s="10"/>
      <c r="AH563" s="10"/>
      <c r="AI563" s="10"/>
    </row>
    <row r="564" spans="1:35" ht="22.5">
      <c r="A564" s="11" t="s">
        <v>113</v>
      </c>
      <c r="B564" s="15" t="s">
        <v>91</v>
      </c>
      <c r="C564" s="15">
        <v>0</v>
      </c>
      <c r="D564" s="15">
        <v>902</v>
      </c>
      <c r="E564" s="15">
        <v>9603</v>
      </c>
      <c r="F564" s="16">
        <v>400</v>
      </c>
      <c r="G564" s="8"/>
      <c r="H564" s="2"/>
      <c r="I564" s="2"/>
      <c r="J564" s="2"/>
      <c r="K564" s="2"/>
      <c r="L564" s="8"/>
      <c r="M564" s="8"/>
      <c r="N564" s="8"/>
      <c r="O564" s="8"/>
      <c r="P564" s="8"/>
      <c r="Q564" s="8"/>
      <c r="R564" s="32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32">
        <f>AD565</f>
        <v>8656258.46</v>
      </c>
      <c r="AE564" s="32"/>
      <c r="AF564" s="32"/>
      <c r="AG564" s="10"/>
      <c r="AH564" s="10"/>
      <c r="AI564" s="10"/>
    </row>
    <row r="565" spans="1:35" ht="11.25">
      <c r="A565" s="13" t="s">
        <v>52</v>
      </c>
      <c r="B565" s="15" t="s">
        <v>91</v>
      </c>
      <c r="C565" s="15">
        <v>0</v>
      </c>
      <c r="D565" s="15">
        <v>902</v>
      </c>
      <c r="E565" s="15">
        <v>9603</v>
      </c>
      <c r="F565" s="16">
        <v>410</v>
      </c>
      <c r="G565" s="8"/>
      <c r="H565" s="2"/>
      <c r="I565" s="2"/>
      <c r="J565" s="2"/>
      <c r="K565" s="2"/>
      <c r="L565" s="8"/>
      <c r="M565" s="8"/>
      <c r="N565" s="8"/>
      <c r="O565" s="8"/>
      <c r="P565" s="8"/>
      <c r="Q565" s="8"/>
      <c r="R565" s="32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32">
        <f>AD566</f>
        <v>8656258.46</v>
      </c>
      <c r="AE565" s="32"/>
      <c r="AF565" s="32"/>
      <c r="AG565" s="10"/>
      <c r="AH565" s="10"/>
      <c r="AI565" s="10"/>
    </row>
    <row r="566" spans="1:35" ht="22.5">
      <c r="A566" s="13" t="s">
        <v>46</v>
      </c>
      <c r="B566" s="15" t="s">
        <v>91</v>
      </c>
      <c r="C566" s="15">
        <v>0</v>
      </c>
      <c r="D566" s="15">
        <v>902</v>
      </c>
      <c r="E566" s="15">
        <v>9603</v>
      </c>
      <c r="F566" s="16">
        <v>412</v>
      </c>
      <c r="G566" s="8"/>
      <c r="H566" s="2"/>
      <c r="I566" s="2"/>
      <c r="J566" s="2"/>
      <c r="K566" s="2"/>
      <c r="L566" s="8"/>
      <c r="M566" s="8"/>
      <c r="N566" s="8"/>
      <c r="O566" s="8"/>
      <c r="P566" s="8"/>
      <c r="Q566" s="8"/>
      <c r="R566" s="32"/>
      <c r="S566" s="8"/>
      <c r="T566" s="8">
        <v>6297186.79</v>
      </c>
      <c r="U566" s="8"/>
      <c r="V566" s="8">
        <v>917229.83</v>
      </c>
      <c r="W566" s="8">
        <v>-1844468.48</v>
      </c>
      <c r="X566" s="8"/>
      <c r="Y566" s="8"/>
      <c r="Z566" s="8"/>
      <c r="AA566" s="8">
        <v>3286310.32</v>
      </c>
      <c r="AB566" s="8"/>
      <c r="AC566" s="8"/>
      <c r="AD566" s="32">
        <f>T566+V566+W566+AA566</f>
        <v>8656258.46</v>
      </c>
      <c r="AE566" s="32"/>
      <c r="AF566" s="32"/>
      <c r="AG566" s="10"/>
      <c r="AH566" s="10"/>
      <c r="AI566" s="10"/>
    </row>
    <row r="567" spans="1:35" s="41" customFormat="1" ht="21">
      <c r="A567" s="18" t="s">
        <v>100</v>
      </c>
      <c r="B567" s="19">
        <v>10</v>
      </c>
      <c r="C567" s="19"/>
      <c r="D567" s="19"/>
      <c r="E567" s="19"/>
      <c r="F567" s="20"/>
      <c r="G567" s="21">
        <f>G568</f>
        <v>193320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46">
        <f>R568</f>
        <v>631215</v>
      </c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46">
        <f>AD568</f>
        <v>2065597.79</v>
      </c>
      <c r="AE567" s="46"/>
      <c r="AF567" s="46"/>
      <c r="AG567" s="10"/>
      <c r="AH567" s="10"/>
      <c r="AI567" s="10"/>
    </row>
    <row r="568" spans="1:35" s="41" customFormat="1" ht="11.25">
      <c r="A568" s="18" t="s">
        <v>48</v>
      </c>
      <c r="B568" s="19">
        <v>10</v>
      </c>
      <c r="C568" s="19">
        <v>0</v>
      </c>
      <c r="D568" s="19">
        <v>902</v>
      </c>
      <c r="E568" s="19"/>
      <c r="F568" s="20"/>
      <c r="G568" s="21">
        <f>G569</f>
        <v>193320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46">
        <f>R569</f>
        <v>631215</v>
      </c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46">
        <f>AD569+AD573</f>
        <v>2065597.79</v>
      </c>
      <c r="AE568" s="46"/>
      <c r="AF568" s="46"/>
      <c r="AG568" s="10"/>
      <c r="AH568" s="10"/>
      <c r="AI568" s="10"/>
    </row>
    <row r="569" spans="1:35" ht="11.25">
      <c r="A569" s="3" t="s">
        <v>103</v>
      </c>
      <c r="B569" s="15">
        <v>10</v>
      </c>
      <c r="C569" s="15">
        <v>0</v>
      </c>
      <c r="D569" s="15">
        <v>902</v>
      </c>
      <c r="E569" s="15">
        <v>1286</v>
      </c>
      <c r="F569" s="16"/>
      <c r="G569" s="8">
        <f>G570</f>
        <v>193320</v>
      </c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32">
        <f>R570</f>
        <v>631215</v>
      </c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32">
        <f>AD570</f>
        <v>317621.79000000004</v>
      </c>
      <c r="AE569" s="32"/>
      <c r="AF569" s="32"/>
      <c r="AG569" s="10"/>
      <c r="AH569" s="10"/>
      <c r="AI569" s="10"/>
    </row>
    <row r="570" spans="1:35" ht="11.25">
      <c r="A570" s="3" t="s">
        <v>34</v>
      </c>
      <c r="B570" s="15">
        <v>10</v>
      </c>
      <c r="C570" s="15">
        <v>0</v>
      </c>
      <c r="D570" s="15">
        <v>902</v>
      </c>
      <c r="E570" s="15">
        <v>1286</v>
      </c>
      <c r="F570" s="16">
        <v>300</v>
      </c>
      <c r="G570" s="8">
        <f>G571</f>
        <v>193320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32">
        <f>R571</f>
        <v>631215</v>
      </c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32">
        <f>AD571</f>
        <v>317621.79000000004</v>
      </c>
      <c r="AE570" s="32"/>
      <c r="AF570" s="32"/>
      <c r="AG570" s="10"/>
      <c r="AH570" s="10"/>
      <c r="AI570" s="10"/>
    </row>
    <row r="571" spans="1:35" ht="35.25" customHeight="1">
      <c r="A571" s="3" t="s">
        <v>101</v>
      </c>
      <c r="B571" s="15">
        <v>10</v>
      </c>
      <c r="C571" s="15">
        <v>0</v>
      </c>
      <c r="D571" s="15">
        <v>902</v>
      </c>
      <c r="E571" s="15">
        <v>1286</v>
      </c>
      <c r="F571" s="16">
        <v>320</v>
      </c>
      <c r="G571" s="8">
        <f>G572</f>
        <v>193320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32">
        <f>R572</f>
        <v>631215</v>
      </c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32">
        <f>AD572</f>
        <v>317621.79000000004</v>
      </c>
      <c r="AE571" s="32"/>
      <c r="AF571" s="32"/>
      <c r="AG571" s="10"/>
      <c r="AH571" s="10"/>
      <c r="AI571" s="10"/>
    </row>
    <row r="572" spans="1:35" ht="11.25">
      <c r="A572" s="3" t="s">
        <v>102</v>
      </c>
      <c r="B572" s="15">
        <v>10</v>
      </c>
      <c r="C572" s="15">
        <v>0</v>
      </c>
      <c r="D572" s="15">
        <v>902</v>
      </c>
      <c r="E572" s="15">
        <v>1286</v>
      </c>
      <c r="F572" s="16">
        <v>322</v>
      </c>
      <c r="G572" s="8">
        <v>193320</v>
      </c>
      <c r="H572" s="2">
        <v>193320</v>
      </c>
      <c r="I572" s="2"/>
      <c r="J572" s="2"/>
      <c r="K572" s="2"/>
      <c r="L572" s="2"/>
      <c r="M572" s="2"/>
      <c r="N572" s="2"/>
      <c r="O572" s="2"/>
      <c r="P572" s="2"/>
      <c r="Q572" s="2">
        <v>900</v>
      </c>
      <c r="R572" s="32">
        <v>631215</v>
      </c>
      <c r="S572" s="8"/>
      <c r="T572" s="8"/>
      <c r="U572" s="8"/>
      <c r="V572" s="8"/>
      <c r="W572" s="8"/>
      <c r="X572" s="8">
        <v>-119000</v>
      </c>
      <c r="Y572" s="8"/>
      <c r="Z572" s="8"/>
      <c r="AA572" s="8"/>
      <c r="AB572" s="8"/>
      <c r="AC572" s="8">
        <v>-194593.21</v>
      </c>
      <c r="AD572" s="32">
        <f>R572+S572+X572+AC572</f>
        <v>317621.79000000004</v>
      </c>
      <c r="AE572" s="32"/>
      <c r="AF572" s="32"/>
      <c r="AG572" s="10"/>
      <c r="AH572" s="10"/>
      <c r="AI572" s="10"/>
    </row>
    <row r="573" spans="1:35" ht="12">
      <c r="A573" s="52" t="s">
        <v>216</v>
      </c>
      <c r="B573" s="15">
        <v>10</v>
      </c>
      <c r="C573" s="15">
        <v>0</v>
      </c>
      <c r="D573" s="15">
        <v>902</v>
      </c>
      <c r="E573" s="15">
        <v>1620</v>
      </c>
      <c r="F573" s="16"/>
      <c r="G573" s="8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32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32">
        <f>AD574</f>
        <v>1747976</v>
      </c>
      <c r="AE573" s="32"/>
      <c r="AF573" s="32"/>
      <c r="AG573" s="10"/>
      <c r="AH573" s="10"/>
      <c r="AI573" s="10"/>
    </row>
    <row r="574" spans="1:35" ht="12">
      <c r="A574" s="52" t="s">
        <v>34</v>
      </c>
      <c r="B574" s="15">
        <v>10</v>
      </c>
      <c r="C574" s="15">
        <v>0</v>
      </c>
      <c r="D574" s="15">
        <v>902</v>
      </c>
      <c r="E574" s="15">
        <v>1620</v>
      </c>
      <c r="F574" s="16">
        <v>300</v>
      </c>
      <c r="G574" s="8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32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32">
        <f>AD575</f>
        <v>1747976</v>
      </c>
      <c r="AE574" s="32"/>
      <c r="AF574" s="32"/>
      <c r="AG574" s="10"/>
      <c r="AH574" s="10"/>
      <c r="AI574" s="10"/>
    </row>
    <row r="575" spans="1:35" ht="12">
      <c r="A575" s="52" t="s">
        <v>101</v>
      </c>
      <c r="B575" s="15">
        <v>10</v>
      </c>
      <c r="C575" s="15">
        <v>0</v>
      </c>
      <c r="D575" s="15">
        <v>902</v>
      </c>
      <c r="E575" s="15">
        <v>1620</v>
      </c>
      <c r="F575" s="16">
        <v>320</v>
      </c>
      <c r="G575" s="8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32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32">
        <f>AD576</f>
        <v>1747976</v>
      </c>
      <c r="AE575" s="32"/>
      <c r="AF575" s="32"/>
      <c r="AG575" s="10"/>
      <c r="AH575" s="10"/>
      <c r="AI575" s="10"/>
    </row>
    <row r="576" spans="1:35" ht="12">
      <c r="A576" s="52" t="s">
        <v>102</v>
      </c>
      <c r="B576" s="15">
        <v>10</v>
      </c>
      <c r="C576" s="15">
        <v>0</v>
      </c>
      <c r="D576" s="15">
        <v>902</v>
      </c>
      <c r="E576" s="15">
        <v>1620</v>
      </c>
      <c r="F576" s="16">
        <v>322</v>
      </c>
      <c r="G576" s="8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32"/>
      <c r="S576" s="8"/>
      <c r="T576" s="8"/>
      <c r="U576" s="8"/>
      <c r="V576" s="8"/>
      <c r="W576" s="8"/>
      <c r="X576" s="8"/>
      <c r="Y576" s="8"/>
      <c r="Z576" s="8"/>
      <c r="AA576" s="8">
        <v>1747976</v>
      </c>
      <c r="AB576" s="8"/>
      <c r="AC576" s="8"/>
      <c r="AD576" s="32">
        <f>AA576</f>
        <v>1747976</v>
      </c>
      <c r="AE576" s="32"/>
      <c r="AF576" s="32"/>
      <c r="AG576" s="10"/>
      <c r="AH576" s="10"/>
      <c r="AI576" s="10"/>
    </row>
    <row r="577" spans="1:35" ht="11.25" hidden="1">
      <c r="A577" s="3"/>
      <c r="B577" s="15"/>
      <c r="C577" s="15"/>
      <c r="D577" s="15"/>
      <c r="E577" s="15"/>
      <c r="F577" s="16"/>
      <c r="G577" s="8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32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32"/>
      <c r="AE577" s="32"/>
      <c r="AF577" s="32"/>
      <c r="AG577" s="10"/>
      <c r="AH577" s="10"/>
      <c r="AI577" s="10"/>
    </row>
    <row r="578" spans="1:35" ht="11.25" hidden="1">
      <c r="A578" s="3"/>
      <c r="B578" s="15"/>
      <c r="C578" s="15"/>
      <c r="D578" s="15"/>
      <c r="E578" s="15"/>
      <c r="F578" s="16"/>
      <c r="G578" s="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32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32"/>
      <c r="AE578" s="32"/>
      <c r="AF578" s="32"/>
      <c r="AG578" s="10"/>
      <c r="AH578" s="10"/>
      <c r="AI578" s="10"/>
    </row>
    <row r="579" spans="1:35" ht="11.25" hidden="1">
      <c r="A579" s="3"/>
      <c r="B579" s="15"/>
      <c r="C579" s="15"/>
      <c r="D579" s="15"/>
      <c r="E579" s="15"/>
      <c r="F579" s="16"/>
      <c r="G579" s="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32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32"/>
      <c r="AE579" s="32"/>
      <c r="AF579" s="32"/>
      <c r="AG579" s="10"/>
      <c r="AH579" s="10"/>
      <c r="AI579" s="10"/>
    </row>
    <row r="580" spans="1:35" ht="11.25" hidden="1">
      <c r="A580" s="3"/>
      <c r="B580" s="15"/>
      <c r="C580" s="15"/>
      <c r="D580" s="15"/>
      <c r="E580" s="15"/>
      <c r="F580" s="16"/>
      <c r="G580" s="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32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32"/>
      <c r="AE580" s="32"/>
      <c r="AF580" s="32"/>
      <c r="AG580" s="10"/>
      <c r="AH580" s="10"/>
      <c r="AI580" s="10"/>
    </row>
    <row r="581" spans="1:35" ht="11.25" hidden="1">
      <c r="A581" s="3"/>
      <c r="B581" s="15"/>
      <c r="C581" s="15"/>
      <c r="D581" s="15"/>
      <c r="E581" s="15"/>
      <c r="F581" s="16"/>
      <c r="G581" s="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32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32"/>
      <c r="AE581" s="32"/>
      <c r="AF581" s="32"/>
      <c r="AG581" s="10"/>
      <c r="AH581" s="10"/>
      <c r="AI581" s="10"/>
    </row>
    <row r="582" spans="1:35" ht="11.25" hidden="1">
      <c r="A582" s="3"/>
      <c r="B582" s="15"/>
      <c r="C582" s="15"/>
      <c r="D582" s="15"/>
      <c r="E582" s="15"/>
      <c r="F582" s="16"/>
      <c r="G582" s="8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32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32"/>
      <c r="AE582" s="32"/>
      <c r="AF582" s="32"/>
      <c r="AG582" s="10"/>
      <c r="AH582" s="10"/>
      <c r="AI582" s="10"/>
    </row>
    <row r="583" spans="1:35" ht="11.25" hidden="1">
      <c r="A583" s="3"/>
      <c r="B583" s="15"/>
      <c r="C583" s="15"/>
      <c r="D583" s="15"/>
      <c r="E583" s="15"/>
      <c r="F583" s="16"/>
      <c r="G583" s="8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32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32"/>
      <c r="AE583" s="32"/>
      <c r="AF583" s="32"/>
      <c r="AG583" s="10"/>
      <c r="AH583" s="10"/>
      <c r="AI583" s="10"/>
    </row>
    <row r="584" spans="1:35" ht="11.25" hidden="1">
      <c r="A584" s="3"/>
      <c r="B584" s="15"/>
      <c r="C584" s="15"/>
      <c r="D584" s="15"/>
      <c r="E584" s="15"/>
      <c r="F584" s="16"/>
      <c r="G584" s="8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32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32"/>
      <c r="AE584" s="32"/>
      <c r="AF584" s="32"/>
      <c r="AG584" s="10"/>
      <c r="AH584" s="10"/>
      <c r="AI584" s="10"/>
    </row>
    <row r="585" spans="1:35" ht="11.25">
      <c r="A585" s="30" t="s">
        <v>144</v>
      </c>
      <c r="B585" s="19">
        <v>11</v>
      </c>
      <c r="C585" s="15"/>
      <c r="D585" s="15"/>
      <c r="E585" s="15"/>
      <c r="F585" s="16"/>
      <c r="G585" s="8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46">
        <f>R586</f>
        <v>100000</v>
      </c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46">
        <f>AD586</f>
        <v>100000</v>
      </c>
      <c r="AE585" s="46"/>
      <c r="AF585" s="46"/>
      <c r="AG585" s="46">
        <f aca="true" t="shared" si="46" ref="AG585:AI587">AG586</f>
        <v>100000</v>
      </c>
      <c r="AH585" s="46"/>
      <c r="AI585" s="46">
        <f t="shared" si="46"/>
        <v>100000</v>
      </c>
    </row>
    <row r="586" spans="1:35" ht="11.25">
      <c r="A586" s="30" t="s">
        <v>48</v>
      </c>
      <c r="B586" s="19">
        <v>11</v>
      </c>
      <c r="C586" s="19">
        <v>0</v>
      </c>
      <c r="D586" s="19">
        <v>902</v>
      </c>
      <c r="E586" s="19"/>
      <c r="F586" s="20"/>
      <c r="G586" s="21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46">
        <f>R587</f>
        <v>100000</v>
      </c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46">
        <f>AD587</f>
        <v>100000</v>
      </c>
      <c r="AE586" s="46"/>
      <c r="AF586" s="46"/>
      <c r="AG586" s="46">
        <f t="shared" si="46"/>
        <v>100000</v>
      </c>
      <c r="AH586" s="46"/>
      <c r="AI586" s="46">
        <f t="shared" si="46"/>
        <v>100000</v>
      </c>
    </row>
    <row r="587" spans="1:35" ht="11.25">
      <c r="A587" s="13" t="s">
        <v>127</v>
      </c>
      <c r="B587" s="15">
        <v>11</v>
      </c>
      <c r="C587" s="15">
        <v>0</v>
      </c>
      <c r="D587" s="15">
        <v>902</v>
      </c>
      <c r="E587" s="15">
        <v>1277</v>
      </c>
      <c r="F587" s="16"/>
      <c r="G587" s="8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32">
        <f>R588</f>
        <v>100000</v>
      </c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32">
        <f>AD588</f>
        <v>100000</v>
      </c>
      <c r="AE587" s="32"/>
      <c r="AF587" s="32"/>
      <c r="AG587" s="32">
        <f t="shared" si="46"/>
        <v>100000</v>
      </c>
      <c r="AH587" s="32"/>
      <c r="AI587" s="32">
        <f t="shared" si="46"/>
        <v>100000</v>
      </c>
    </row>
    <row r="588" spans="1:35" ht="11.25">
      <c r="A588" s="3" t="s">
        <v>17</v>
      </c>
      <c r="B588" s="15">
        <v>11</v>
      </c>
      <c r="C588" s="15">
        <v>0</v>
      </c>
      <c r="D588" s="15">
        <v>902</v>
      </c>
      <c r="E588" s="15">
        <v>1277</v>
      </c>
      <c r="F588" s="16">
        <v>200</v>
      </c>
      <c r="G588" s="8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32">
        <f>R589</f>
        <v>100000</v>
      </c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32">
        <f>AD589+AD590</f>
        <v>100000</v>
      </c>
      <c r="AE588" s="32"/>
      <c r="AF588" s="32"/>
      <c r="AG588" s="32">
        <f>AG589+AG590</f>
        <v>100000</v>
      </c>
      <c r="AH588" s="32"/>
      <c r="AI588" s="32">
        <f>AI589+AI590</f>
        <v>100000</v>
      </c>
    </row>
    <row r="589" spans="1:35" ht="22.5" hidden="1">
      <c r="A589" s="3" t="s">
        <v>19</v>
      </c>
      <c r="B589" s="15">
        <v>11</v>
      </c>
      <c r="C589" s="15">
        <v>0</v>
      </c>
      <c r="D589" s="15">
        <v>902</v>
      </c>
      <c r="E589" s="15">
        <v>1277</v>
      </c>
      <c r="F589" s="16">
        <v>240</v>
      </c>
      <c r="G589" s="8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32">
        <v>100000</v>
      </c>
      <c r="S589" s="8"/>
      <c r="T589" s="8"/>
      <c r="U589" s="8">
        <v>-100000</v>
      </c>
      <c r="V589" s="8"/>
      <c r="W589" s="8"/>
      <c r="X589" s="8"/>
      <c r="Y589" s="8"/>
      <c r="Z589" s="8"/>
      <c r="AA589" s="8"/>
      <c r="AB589" s="8"/>
      <c r="AC589" s="8"/>
      <c r="AD589" s="32">
        <f>R589+S589+U589</f>
        <v>0</v>
      </c>
      <c r="AE589" s="32"/>
      <c r="AF589" s="32"/>
      <c r="AG589" s="10"/>
      <c r="AH589" s="10"/>
      <c r="AI589" s="10"/>
    </row>
    <row r="590" spans="1:35" ht="11.25">
      <c r="A590" s="13" t="s">
        <v>185</v>
      </c>
      <c r="B590" s="15">
        <v>11</v>
      </c>
      <c r="C590" s="15">
        <v>0</v>
      </c>
      <c r="D590" s="15">
        <v>902</v>
      </c>
      <c r="E590" s="15">
        <v>1277</v>
      </c>
      <c r="F590" s="16">
        <v>244</v>
      </c>
      <c r="G590" s="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32"/>
      <c r="S590" s="8"/>
      <c r="T590" s="8"/>
      <c r="U590" s="8">
        <v>100000</v>
      </c>
      <c r="V590" s="8"/>
      <c r="W590" s="8"/>
      <c r="X590" s="8"/>
      <c r="Y590" s="8"/>
      <c r="Z590" s="8"/>
      <c r="AA590" s="8"/>
      <c r="AB590" s="8"/>
      <c r="AC590" s="8"/>
      <c r="AD590" s="32">
        <f>U590</f>
        <v>100000</v>
      </c>
      <c r="AE590" s="32"/>
      <c r="AF590" s="32"/>
      <c r="AG590" s="62">
        <v>100000</v>
      </c>
      <c r="AH590" s="10"/>
      <c r="AI590" s="62">
        <v>100000</v>
      </c>
    </row>
    <row r="591" spans="1:35" ht="11.25" hidden="1">
      <c r="A591" s="18" t="s">
        <v>60</v>
      </c>
      <c r="B591" s="15"/>
      <c r="C591" s="15"/>
      <c r="D591" s="15"/>
      <c r="E591" s="15"/>
      <c r="F591" s="16"/>
      <c r="G591" s="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32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32"/>
      <c r="AE591" s="32"/>
      <c r="AF591" s="32"/>
      <c r="AG591" s="62"/>
      <c r="AH591" s="10"/>
      <c r="AI591" s="62"/>
    </row>
    <row r="592" spans="1:35" ht="22.5" hidden="1">
      <c r="A592" s="13" t="s">
        <v>80</v>
      </c>
      <c r="B592" s="15"/>
      <c r="C592" s="15"/>
      <c r="D592" s="15"/>
      <c r="E592" s="15"/>
      <c r="F592" s="16"/>
      <c r="G592" s="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32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32"/>
      <c r="AE592" s="32"/>
      <c r="AF592" s="32"/>
      <c r="AG592" s="62"/>
      <c r="AH592" s="10"/>
      <c r="AI592" s="62"/>
    </row>
    <row r="593" spans="1:35" ht="11.25" hidden="1">
      <c r="A593" s="13" t="s">
        <v>57</v>
      </c>
      <c r="B593" s="15"/>
      <c r="C593" s="15"/>
      <c r="D593" s="15"/>
      <c r="E593" s="15"/>
      <c r="F593" s="16"/>
      <c r="G593" s="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32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32"/>
      <c r="AE593" s="32"/>
      <c r="AF593" s="32"/>
      <c r="AG593" s="62"/>
      <c r="AH593" s="10"/>
      <c r="AI593" s="62"/>
    </row>
    <row r="594" spans="1:35" ht="11.25" hidden="1">
      <c r="A594" s="13" t="s">
        <v>107</v>
      </c>
      <c r="B594" s="15"/>
      <c r="C594" s="15"/>
      <c r="D594" s="15"/>
      <c r="E594" s="15"/>
      <c r="F594" s="16"/>
      <c r="G594" s="8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32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32"/>
      <c r="AE594" s="32"/>
      <c r="AF594" s="32"/>
      <c r="AG594" s="62"/>
      <c r="AH594" s="10"/>
      <c r="AI594" s="62"/>
    </row>
    <row r="595" spans="1:35" ht="25.5" customHeight="1">
      <c r="A595" s="69" t="s">
        <v>195</v>
      </c>
      <c r="B595" s="15">
        <v>13</v>
      </c>
      <c r="C595" s="15">
        <v>0</v>
      </c>
      <c r="D595" s="15">
        <v>902</v>
      </c>
      <c r="E595" s="15"/>
      <c r="F595" s="16"/>
      <c r="G595" s="8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32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32">
        <f>AD596</f>
        <v>85127.97</v>
      </c>
      <c r="AE595" s="32"/>
      <c r="AF595" s="32"/>
      <c r="AG595" s="10"/>
      <c r="AH595" s="10"/>
      <c r="AI595" s="10"/>
    </row>
    <row r="596" spans="1:35" ht="11.25">
      <c r="A596" s="3" t="s">
        <v>17</v>
      </c>
      <c r="B596" s="15">
        <v>13</v>
      </c>
      <c r="C596" s="15">
        <v>0</v>
      </c>
      <c r="D596" s="15">
        <v>902</v>
      </c>
      <c r="E596" s="15">
        <v>1206</v>
      </c>
      <c r="F596" s="16">
        <v>200</v>
      </c>
      <c r="G596" s="8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32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32">
        <f>AD597</f>
        <v>85127.97</v>
      </c>
      <c r="AE596" s="32"/>
      <c r="AF596" s="32"/>
      <c r="AG596" s="10"/>
      <c r="AH596" s="10"/>
      <c r="AI596" s="10"/>
    </row>
    <row r="597" spans="1:35" ht="11.25">
      <c r="A597" s="13" t="s">
        <v>185</v>
      </c>
      <c r="B597" s="15">
        <v>13</v>
      </c>
      <c r="C597" s="15">
        <v>0</v>
      </c>
      <c r="D597" s="15">
        <v>902</v>
      </c>
      <c r="E597" s="15">
        <v>1206</v>
      </c>
      <c r="F597" s="16">
        <v>244</v>
      </c>
      <c r="G597" s="8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32"/>
      <c r="S597" s="8"/>
      <c r="T597" s="8"/>
      <c r="U597" s="8"/>
      <c r="V597" s="8">
        <v>85127.97</v>
      </c>
      <c r="W597" s="8"/>
      <c r="X597" s="8"/>
      <c r="Y597" s="8"/>
      <c r="Z597" s="8"/>
      <c r="AA597" s="8"/>
      <c r="AB597" s="8"/>
      <c r="AC597" s="8"/>
      <c r="AD597" s="32">
        <f>V597</f>
        <v>85127.97</v>
      </c>
      <c r="AE597" s="32"/>
      <c r="AF597" s="32"/>
      <c r="AG597" s="10"/>
      <c r="AH597" s="10"/>
      <c r="AI597" s="10"/>
    </row>
    <row r="598" spans="1:35" s="41" customFormat="1" ht="31.5">
      <c r="A598" s="34" t="s">
        <v>147</v>
      </c>
      <c r="B598" s="19">
        <v>15</v>
      </c>
      <c r="C598" s="19"/>
      <c r="D598" s="35"/>
      <c r="E598" s="19"/>
      <c r="F598" s="16" t="s">
        <v>193</v>
      </c>
      <c r="G598" s="21">
        <f>G599</f>
        <v>999359.28</v>
      </c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46">
        <f>R599</f>
        <v>724075.76</v>
      </c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46">
        <f>AD599</f>
        <v>1018407.1000000001</v>
      </c>
      <c r="AE598" s="46"/>
      <c r="AF598" s="46"/>
      <c r="AG598" s="46">
        <f aca="true" t="shared" si="47" ref="AG598:AI602">AG599</f>
        <v>999359.28</v>
      </c>
      <c r="AH598" s="46"/>
      <c r="AI598" s="46">
        <f t="shared" si="47"/>
        <v>999359.28</v>
      </c>
    </row>
    <row r="599" spans="1:35" s="41" customFormat="1" ht="10.5">
      <c r="A599" s="18" t="s">
        <v>60</v>
      </c>
      <c r="B599" s="19">
        <v>15</v>
      </c>
      <c r="C599" s="19">
        <v>0</v>
      </c>
      <c r="D599" s="35">
        <v>921</v>
      </c>
      <c r="E599" s="19"/>
      <c r="F599" s="20"/>
      <c r="G599" s="21">
        <f>G600</f>
        <v>999359.28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46">
        <f>R600</f>
        <v>724075.76</v>
      </c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46">
        <f>AD600</f>
        <v>1018407.1000000001</v>
      </c>
      <c r="AE599" s="46"/>
      <c r="AF599" s="46"/>
      <c r="AG599" s="46">
        <f t="shared" si="47"/>
        <v>999359.28</v>
      </c>
      <c r="AH599" s="46"/>
      <c r="AI599" s="46">
        <f t="shared" si="47"/>
        <v>999359.28</v>
      </c>
    </row>
    <row r="600" spans="1:35" ht="11.25">
      <c r="A600" s="4" t="s">
        <v>108</v>
      </c>
      <c r="B600" s="15">
        <v>15</v>
      </c>
      <c r="C600" s="15">
        <v>0</v>
      </c>
      <c r="D600" s="33">
        <v>921</v>
      </c>
      <c r="E600" s="15">
        <v>1123</v>
      </c>
      <c r="F600" s="16"/>
      <c r="G600" s="8">
        <f>G601</f>
        <v>999359.28</v>
      </c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32">
        <f>R601</f>
        <v>724075.76</v>
      </c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32">
        <f>AD601</f>
        <v>1018407.1000000001</v>
      </c>
      <c r="AE600" s="32"/>
      <c r="AF600" s="32"/>
      <c r="AG600" s="32">
        <f t="shared" si="47"/>
        <v>999359.28</v>
      </c>
      <c r="AH600" s="32"/>
      <c r="AI600" s="32">
        <f t="shared" si="47"/>
        <v>999359.28</v>
      </c>
    </row>
    <row r="601" spans="1:35" ht="27.75" customHeight="1">
      <c r="A601" s="13" t="s">
        <v>80</v>
      </c>
      <c r="B601" s="15">
        <v>15</v>
      </c>
      <c r="C601" s="15">
        <v>0</v>
      </c>
      <c r="D601" s="33">
        <v>921</v>
      </c>
      <c r="E601" s="15">
        <v>1123</v>
      </c>
      <c r="F601" s="16">
        <v>600</v>
      </c>
      <c r="G601" s="8">
        <f>G602</f>
        <v>999359.28</v>
      </c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32">
        <f>R602</f>
        <v>724075.76</v>
      </c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32">
        <f>AD602</f>
        <v>1018407.1000000001</v>
      </c>
      <c r="AE601" s="32"/>
      <c r="AF601" s="32"/>
      <c r="AG601" s="32">
        <f t="shared" si="47"/>
        <v>999359.28</v>
      </c>
      <c r="AH601" s="32"/>
      <c r="AI601" s="32">
        <f t="shared" si="47"/>
        <v>999359.28</v>
      </c>
    </row>
    <row r="602" spans="1:35" ht="11.25">
      <c r="A602" s="13" t="s">
        <v>57</v>
      </c>
      <c r="B602" s="15">
        <v>15</v>
      </c>
      <c r="C602" s="15">
        <v>0</v>
      </c>
      <c r="D602" s="33">
        <v>921</v>
      </c>
      <c r="E602" s="15">
        <v>1123</v>
      </c>
      <c r="F602" s="16">
        <v>610</v>
      </c>
      <c r="G602" s="8">
        <f>G603</f>
        <v>999359.28</v>
      </c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32">
        <f>R603</f>
        <v>724075.76</v>
      </c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32">
        <f>AD603</f>
        <v>1018407.1000000001</v>
      </c>
      <c r="AE602" s="32"/>
      <c r="AF602" s="32"/>
      <c r="AG602" s="32">
        <f t="shared" si="47"/>
        <v>999359.28</v>
      </c>
      <c r="AH602" s="32"/>
      <c r="AI602" s="32">
        <f t="shared" si="47"/>
        <v>999359.28</v>
      </c>
    </row>
    <row r="603" spans="1:35" ht="11.25">
      <c r="A603" s="13" t="s">
        <v>107</v>
      </c>
      <c r="B603" s="15">
        <v>15</v>
      </c>
      <c r="C603" s="15">
        <v>0</v>
      </c>
      <c r="D603" s="33">
        <v>921</v>
      </c>
      <c r="E603" s="15">
        <v>1123</v>
      </c>
      <c r="F603" s="16">
        <v>612</v>
      </c>
      <c r="G603" s="8">
        <v>999359.28</v>
      </c>
      <c r="H603" s="2"/>
      <c r="I603" s="2"/>
      <c r="J603" s="2"/>
      <c r="K603" s="2"/>
      <c r="L603" s="2"/>
      <c r="M603" s="2"/>
      <c r="N603" s="2"/>
      <c r="O603" s="2">
        <v>67257.96</v>
      </c>
      <c r="P603" s="2">
        <v>9739.6</v>
      </c>
      <c r="Q603" s="2">
        <v>-0.1</v>
      </c>
      <c r="R603" s="32">
        <v>724075.76</v>
      </c>
      <c r="S603" s="8"/>
      <c r="T603" s="8"/>
      <c r="U603" s="8"/>
      <c r="V603" s="8"/>
      <c r="W603" s="8"/>
      <c r="X603" s="8"/>
      <c r="Y603" s="8"/>
      <c r="Z603" s="8">
        <v>294331.34</v>
      </c>
      <c r="AA603" s="8"/>
      <c r="AB603" s="8"/>
      <c r="AC603" s="8"/>
      <c r="AD603" s="32">
        <f>R603+S603+Z603</f>
        <v>1018407.1000000001</v>
      </c>
      <c r="AE603" s="32"/>
      <c r="AF603" s="32"/>
      <c r="AG603" s="62">
        <v>999359.28</v>
      </c>
      <c r="AH603" s="10"/>
      <c r="AI603" s="62">
        <v>999359.28</v>
      </c>
    </row>
    <row r="604" spans="1:35" ht="11.25">
      <c r="A604" s="18" t="s">
        <v>92</v>
      </c>
      <c r="B604" s="19">
        <v>99</v>
      </c>
      <c r="C604" s="19"/>
      <c r="D604" s="19"/>
      <c r="E604" s="19"/>
      <c r="F604" s="20"/>
      <c r="G604" s="21" t="e">
        <f>G605</f>
        <v>#REF!</v>
      </c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46">
        <f>R605</f>
        <v>10373677</v>
      </c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46">
        <f>AD605+AD645</f>
        <v>887105.5499999999</v>
      </c>
      <c r="AE604" s="46"/>
      <c r="AF604" s="46"/>
      <c r="AG604" s="46">
        <f>AG605</f>
        <v>3500000</v>
      </c>
      <c r="AH604" s="46"/>
      <c r="AI604" s="46">
        <f>AI605</f>
        <v>3500000</v>
      </c>
    </row>
    <row r="605" spans="1:35" ht="11.25" hidden="1">
      <c r="A605" s="28" t="s">
        <v>48</v>
      </c>
      <c r="B605" s="19">
        <v>99</v>
      </c>
      <c r="C605" s="19">
        <v>0</v>
      </c>
      <c r="D605" s="19" t="s">
        <v>193</v>
      </c>
      <c r="E605" s="19"/>
      <c r="F605" s="20"/>
      <c r="G605" s="21" t="e">
        <f>G606+G618+G632+G639+#REF!+G681+G625</f>
        <v>#REF!</v>
      </c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46">
        <f>R606+R618+R632+R639+R681+R625</f>
        <v>10373677</v>
      </c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46">
        <f>AD606+AD618+AD632+AD639+AD681+AD625</f>
        <v>835255.5499999999</v>
      </c>
      <c r="AE605" s="46"/>
      <c r="AF605" s="46"/>
      <c r="AG605" s="46">
        <f>AG606+AG618+AG632+AG639+AG681+AG625</f>
        <v>3500000</v>
      </c>
      <c r="AH605" s="46"/>
      <c r="AI605" s="46">
        <f>AI606+AI618+AI632+AI639+AI681+AI625</f>
        <v>3500000</v>
      </c>
    </row>
    <row r="606" spans="1:35" ht="22.5" hidden="1">
      <c r="A606" s="3" t="s">
        <v>66</v>
      </c>
      <c r="B606" s="15">
        <v>99</v>
      </c>
      <c r="C606" s="15">
        <v>0</v>
      </c>
      <c r="D606" s="15">
        <v>902</v>
      </c>
      <c r="E606" s="15">
        <v>1004</v>
      </c>
      <c r="F606" s="25" t="s">
        <v>0</v>
      </c>
      <c r="G606" s="8">
        <f>G607+G611+G614</f>
        <v>2550133</v>
      </c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32">
        <f>R607+R611+R614</f>
        <v>2744338</v>
      </c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32">
        <f>AD607+AD611+AD614</f>
        <v>0</v>
      </c>
      <c r="AE606" s="32"/>
      <c r="AF606" s="32"/>
      <c r="AG606" s="32">
        <f>AG607+AG611+AG614</f>
        <v>0</v>
      </c>
      <c r="AH606" s="32"/>
      <c r="AI606" s="32">
        <f>AI607+AI611+AI614</f>
        <v>0</v>
      </c>
    </row>
    <row r="607" spans="1:35" ht="33.75" hidden="1">
      <c r="A607" s="3" t="s">
        <v>13</v>
      </c>
      <c r="B607" s="15">
        <v>99</v>
      </c>
      <c r="C607" s="15">
        <v>0</v>
      </c>
      <c r="D607" s="15">
        <v>902</v>
      </c>
      <c r="E607" s="15">
        <v>1004</v>
      </c>
      <c r="F607" s="16" t="s">
        <v>14</v>
      </c>
      <c r="G607" s="8">
        <f>G608</f>
        <v>1846355</v>
      </c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32">
        <f>R608</f>
        <v>1836547</v>
      </c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32">
        <f>AD608</f>
        <v>0</v>
      </c>
      <c r="AE607" s="32"/>
      <c r="AF607" s="32"/>
      <c r="AG607" s="32">
        <f>AG608</f>
        <v>0</v>
      </c>
      <c r="AH607" s="32"/>
      <c r="AI607" s="32">
        <f>AI608</f>
        <v>0</v>
      </c>
    </row>
    <row r="608" spans="1:35" ht="11.25" hidden="1">
      <c r="A608" s="3" t="s">
        <v>15</v>
      </c>
      <c r="B608" s="15">
        <v>99</v>
      </c>
      <c r="C608" s="15">
        <v>0</v>
      </c>
      <c r="D608" s="15">
        <v>902</v>
      </c>
      <c r="E608" s="15">
        <v>1004</v>
      </c>
      <c r="F608" s="16" t="s">
        <v>16</v>
      </c>
      <c r="G608" s="8">
        <f>G609+G610</f>
        <v>1846355</v>
      </c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32">
        <f>R609+R610</f>
        <v>1836547</v>
      </c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32">
        <f>AD609+AD610</f>
        <v>0</v>
      </c>
      <c r="AE608" s="32"/>
      <c r="AF608" s="32"/>
      <c r="AG608" s="32">
        <f>AG609+AG610</f>
        <v>0</v>
      </c>
      <c r="AH608" s="32"/>
      <c r="AI608" s="32">
        <f>AI609+AI610</f>
        <v>0</v>
      </c>
    </row>
    <row r="609" spans="1:35" ht="22.5" hidden="1">
      <c r="A609" s="3" t="s">
        <v>78</v>
      </c>
      <c r="B609" s="15">
        <v>99</v>
      </c>
      <c r="C609" s="15">
        <v>0</v>
      </c>
      <c r="D609" s="15">
        <v>902</v>
      </c>
      <c r="E609" s="15">
        <v>1004</v>
      </c>
      <c r="F609" s="16">
        <v>121</v>
      </c>
      <c r="G609" s="8">
        <v>1792305</v>
      </c>
      <c r="H609" s="2">
        <v>242</v>
      </c>
      <c r="I609" s="2"/>
      <c r="J609" s="2"/>
      <c r="K609" s="2"/>
      <c r="L609" s="2"/>
      <c r="M609" s="2"/>
      <c r="N609" s="2"/>
      <c r="O609" s="2"/>
      <c r="P609" s="2"/>
      <c r="Q609" s="2">
        <v>0</v>
      </c>
      <c r="R609" s="32">
        <v>1779007</v>
      </c>
      <c r="S609" s="8"/>
      <c r="T609" s="8"/>
      <c r="U609" s="8">
        <v>-15100</v>
      </c>
      <c r="V609" s="8">
        <v>-1763907</v>
      </c>
      <c r="W609" s="8"/>
      <c r="X609" s="8"/>
      <c r="Y609" s="8"/>
      <c r="Z609" s="8"/>
      <c r="AA609" s="8"/>
      <c r="AB609" s="8"/>
      <c r="AC609" s="8"/>
      <c r="AD609" s="32">
        <f>R609+S609+U609+V609</f>
        <v>0</v>
      </c>
      <c r="AE609" s="59">
        <v>-1762234</v>
      </c>
      <c r="AF609" s="59"/>
      <c r="AG609" s="10">
        <v>0</v>
      </c>
      <c r="AH609" s="58">
        <v>-1762234</v>
      </c>
      <c r="AI609" s="10">
        <v>0</v>
      </c>
    </row>
    <row r="610" spans="1:35" ht="22.5" hidden="1">
      <c r="A610" s="3" t="s">
        <v>65</v>
      </c>
      <c r="B610" s="15">
        <v>99</v>
      </c>
      <c r="C610" s="15">
        <v>0</v>
      </c>
      <c r="D610" s="15">
        <v>902</v>
      </c>
      <c r="E610" s="15">
        <v>1004</v>
      </c>
      <c r="F610" s="16">
        <v>122</v>
      </c>
      <c r="G610" s="8">
        <v>54050</v>
      </c>
      <c r="H610" s="2"/>
      <c r="I610" s="2"/>
      <c r="J610" s="2"/>
      <c r="K610" s="2"/>
      <c r="L610" s="2"/>
      <c r="M610" s="2"/>
      <c r="N610" s="2"/>
      <c r="O610" s="2">
        <v>3490</v>
      </c>
      <c r="P610" s="2"/>
      <c r="Q610" s="2">
        <v>3839</v>
      </c>
      <c r="R610" s="32">
        <v>57540</v>
      </c>
      <c r="S610" s="8"/>
      <c r="T610" s="8"/>
      <c r="U610" s="8">
        <v>15100</v>
      </c>
      <c r="V610" s="8">
        <v>-72640</v>
      </c>
      <c r="W610" s="8"/>
      <c r="X610" s="8"/>
      <c r="Y610" s="8"/>
      <c r="Z610" s="8"/>
      <c r="AA610" s="8"/>
      <c r="AB610" s="8"/>
      <c r="AC610" s="8"/>
      <c r="AD610" s="32">
        <f>R610+S610+U610+V610</f>
        <v>0</v>
      </c>
      <c r="AE610" s="59">
        <v>-74313</v>
      </c>
      <c r="AF610" s="59"/>
      <c r="AG610" s="10">
        <v>0</v>
      </c>
      <c r="AH610" s="58">
        <v>-74313</v>
      </c>
      <c r="AI610" s="10">
        <v>0</v>
      </c>
    </row>
    <row r="611" spans="1:35" ht="11.25" hidden="1">
      <c r="A611" s="3" t="s">
        <v>17</v>
      </c>
      <c r="B611" s="15">
        <v>99</v>
      </c>
      <c r="C611" s="15">
        <v>0</v>
      </c>
      <c r="D611" s="15">
        <v>902</v>
      </c>
      <c r="E611" s="15">
        <v>1004</v>
      </c>
      <c r="F611" s="16">
        <v>200</v>
      </c>
      <c r="G611" s="8">
        <f>G612</f>
        <v>696778</v>
      </c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32">
        <f>R612</f>
        <v>880291</v>
      </c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32">
        <f>AD612+AD613</f>
        <v>0</v>
      </c>
      <c r="AE611" s="32"/>
      <c r="AF611" s="32"/>
      <c r="AG611" s="32">
        <f>AG612+AG613</f>
        <v>0</v>
      </c>
      <c r="AH611" s="32"/>
      <c r="AI611" s="32">
        <f>AI612+AI613</f>
        <v>0</v>
      </c>
    </row>
    <row r="612" spans="1:35" ht="22.5" hidden="1">
      <c r="A612" s="3" t="s">
        <v>19</v>
      </c>
      <c r="B612" s="15">
        <v>99</v>
      </c>
      <c r="C612" s="15">
        <v>0</v>
      </c>
      <c r="D612" s="15">
        <v>902</v>
      </c>
      <c r="E612" s="15">
        <v>1004</v>
      </c>
      <c r="F612" s="16">
        <v>240</v>
      </c>
      <c r="G612" s="8">
        <v>696778</v>
      </c>
      <c r="H612" s="2"/>
      <c r="I612" s="2"/>
      <c r="J612" s="2"/>
      <c r="K612" s="2"/>
      <c r="L612" s="2"/>
      <c r="M612" s="2">
        <v>25246</v>
      </c>
      <c r="N612" s="2"/>
      <c r="O612" s="2"/>
      <c r="P612" s="2">
        <v>134488.57</v>
      </c>
      <c r="Q612" s="2">
        <v>48000</v>
      </c>
      <c r="R612" s="32">
        <v>880291</v>
      </c>
      <c r="S612" s="8">
        <v>2548.24</v>
      </c>
      <c r="T612" s="8"/>
      <c r="U612" s="8">
        <v>-882839.24</v>
      </c>
      <c r="V612" s="8"/>
      <c r="W612" s="8"/>
      <c r="X612" s="8"/>
      <c r="Y612" s="8"/>
      <c r="Z612" s="8"/>
      <c r="AA612" s="8"/>
      <c r="AB612" s="8"/>
      <c r="AC612" s="8"/>
      <c r="AD612" s="32">
        <f>R612+S612+U612</f>
        <v>0</v>
      </c>
      <c r="AE612" s="32"/>
      <c r="AF612" s="32"/>
      <c r="AG612" s="10"/>
      <c r="AH612" s="10"/>
      <c r="AI612" s="10"/>
    </row>
    <row r="613" spans="1:35" ht="11.25" hidden="1">
      <c r="A613" s="13" t="s">
        <v>185</v>
      </c>
      <c r="B613" s="15">
        <v>99</v>
      </c>
      <c r="C613" s="15">
        <v>0</v>
      </c>
      <c r="D613" s="15">
        <v>902</v>
      </c>
      <c r="E613" s="15">
        <v>1004</v>
      </c>
      <c r="F613" s="16">
        <v>244</v>
      </c>
      <c r="G613" s="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32"/>
      <c r="S613" s="8"/>
      <c r="T613" s="8"/>
      <c r="U613" s="8">
        <v>882839.24</v>
      </c>
      <c r="V613" s="8">
        <v>-882839.24</v>
      </c>
      <c r="W613" s="8"/>
      <c r="X613" s="8"/>
      <c r="Y613" s="8"/>
      <c r="Z613" s="8"/>
      <c r="AA613" s="8"/>
      <c r="AB613" s="8"/>
      <c r="AC613" s="8"/>
      <c r="AD613" s="32">
        <f>U613+V613</f>
        <v>0</v>
      </c>
      <c r="AE613" s="59">
        <v>-880291</v>
      </c>
      <c r="AF613" s="59"/>
      <c r="AG613" s="10">
        <v>0</v>
      </c>
      <c r="AH613" s="58">
        <v>-880291</v>
      </c>
      <c r="AI613" s="10">
        <v>0</v>
      </c>
    </row>
    <row r="614" spans="1:35" ht="11.25" hidden="1">
      <c r="A614" s="3" t="s">
        <v>21</v>
      </c>
      <c r="B614" s="15">
        <v>99</v>
      </c>
      <c r="C614" s="15">
        <v>0</v>
      </c>
      <c r="D614" s="15">
        <v>902</v>
      </c>
      <c r="E614" s="15">
        <v>1004</v>
      </c>
      <c r="F614" s="16" t="s">
        <v>22</v>
      </c>
      <c r="G614" s="8">
        <f>G615</f>
        <v>7000</v>
      </c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32">
        <f>R615</f>
        <v>27500</v>
      </c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32">
        <f>AD615</f>
        <v>0</v>
      </c>
      <c r="AE614" s="32"/>
      <c r="AF614" s="32"/>
      <c r="AG614" s="32">
        <f>AG615</f>
        <v>0</v>
      </c>
      <c r="AH614" s="32"/>
      <c r="AI614" s="32">
        <f>AI615</f>
        <v>0</v>
      </c>
    </row>
    <row r="615" spans="1:35" ht="11.25" hidden="1">
      <c r="A615" s="3" t="s">
        <v>49</v>
      </c>
      <c r="B615" s="15">
        <v>99</v>
      </c>
      <c r="C615" s="15">
        <v>0</v>
      </c>
      <c r="D615" s="15">
        <v>902</v>
      </c>
      <c r="E615" s="15">
        <v>1004</v>
      </c>
      <c r="F615" s="16">
        <v>850</v>
      </c>
      <c r="G615" s="8">
        <f>G617</f>
        <v>7000</v>
      </c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32">
        <f>R617</f>
        <v>27500</v>
      </c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32">
        <f>AD617</f>
        <v>0</v>
      </c>
      <c r="AE615" s="32"/>
      <c r="AF615" s="32"/>
      <c r="AG615" s="32">
        <f>AG617</f>
        <v>0</v>
      </c>
      <c r="AH615" s="32"/>
      <c r="AI615" s="32">
        <f>AI617</f>
        <v>0</v>
      </c>
    </row>
    <row r="616" spans="1:35" ht="11.25" hidden="1">
      <c r="A616" s="3" t="s">
        <v>23</v>
      </c>
      <c r="B616" s="15">
        <v>99</v>
      </c>
      <c r="C616" s="15">
        <v>0</v>
      </c>
      <c r="D616" s="15">
        <v>902</v>
      </c>
      <c r="E616" s="15">
        <v>1004</v>
      </c>
      <c r="F616" s="16" t="s">
        <v>24</v>
      </c>
      <c r="G616" s="8">
        <v>0</v>
      </c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32">
        <v>0</v>
      </c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32">
        <v>0</v>
      </c>
      <c r="AE616" s="32"/>
      <c r="AF616" s="32"/>
      <c r="AG616" s="10"/>
      <c r="AH616" s="10"/>
      <c r="AI616" s="10"/>
    </row>
    <row r="617" spans="1:35" ht="11.25" hidden="1">
      <c r="A617" s="3" t="s">
        <v>25</v>
      </c>
      <c r="B617" s="15">
        <v>99</v>
      </c>
      <c r="C617" s="15">
        <v>0</v>
      </c>
      <c r="D617" s="15">
        <v>902</v>
      </c>
      <c r="E617" s="15">
        <v>1004</v>
      </c>
      <c r="F617" s="16" t="s">
        <v>26</v>
      </c>
      <c r="G617" s="8">
        <v>7000</v>
      </c>
      <c r="H617" s="2"/>
      <c r="I617" s="2"/>
      <c r="J617" s="2"/>
      <c r="K617" s="2"/>
      <c r="L617" s="2"/>
      <c r="M617" s="2"/>
      <c r="N617" s="2"/>
      <c r="O617" s="2"/>
      <c r="P617" s="2">
        <v>20500</v>
      </c>
      <c r="Q617" s="2"/>
      <c r="R617" s="32">
        <v>27500</v>
      </c>
      <c r="S617" s="8"/>
      <c r="T617" s="8"/>
      <c r="U617" s="8"/>
      <c r="V617" s="8">
        <v>-27500</v>
      </c>
      <c r="W617" s="8"/>
      <c r="X617" s="8"/>
      <c r="Y617" s="8"/>
      <c r="Z617" s="8"/>
      <c r="AA617" s="8"/>
      <c r="AB617" s="8"/>
      <c r="AC617" s="8"/>
      <c r="AD617" s="32">
        <f>R617+S617+V617</f>
        <v>0</v>
      </c>
      <c r="AE617" s="59">
        <v>-27500</v>
      </c>
      <c r="AF617" s="59"/>
      <c r="AG617" s="10">
        <v>0</v>
      </c>
      <c r="AH617" s="58">
        <v>-27500</v>
      </c>
      <c r="AI617" s="10">
        <v>0</v>
      </c>
    </row>
    <row r="618" spans="1:35" ht="22.5" hidden="1">
      <c r="A618" s="3" t="s">
        <v>47</v>
      </c>
      <c r="B618" s="15">
        <v>99</v>
      </c>
      <c r="C618" s="15">
        <v>0</v>
      </c>
      <c r="D618" s="15">
        <v>902</v>
      </c>
      <c r="E618" s="15">
        <v>1005</v>
      </c>
      <c r="F618" s="25" t="s">
        <v>0</v>
      </c>
      <c r="G618" s="8">
        <f>G619</f>
        <v>1656553</v>
      </c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32">
        <f>R619</f>
        <v>1833972</v>
      </c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32">
        <f aca="true" t="shared" si="48" ref="AD618:AI619">AD619</f>
        <v>0</v>
      </c>
      <c r="AE618" s="32"/>
      <c r="AF618" s="32"/>
      <c r="AG618" s="32">
        <f t="shared" si="48"/>
        <v>0</v>
      </c>
      <c r="AH618" s="32"/>
      <c r="AI618" s="32">
        <f t="shared" si="48"/>
        <v>0</v>
      </c>
    </row>
    <row r="619" spans="1:35" ht="33.75" hidden="1">
      <c r="A619" s="3" t="s">
        <v>13</v>
      </c>
      <c r="B619" s="15">
        <v>99</v>
      </c>
      <c r="C619" s="15">
        <v>0</v>
      </c>
      <c r="D619" s="15">
        <v>902</v>
      </c>
      <c r="E619" s="15">
        <v>1005</v>
      </c>
      <c r="F619" s="16" t="s">
        <v>14</v>
      </c>
      <c r="G619" s="8">
        <f>G620</f>
        <v>1656553</v>
      </c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32">
        <f>R620</f>
        <v>1833972</v>
      </c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32">
        <f t="shared" si="48"/>
        <v>0</v>
      </c>
      <c r="AE619" s="32"/>
      <c r="AF619" s="32"/>
      <c r="AG619" s="32">
        <f t="shared" si="48"/>
        <v>0</v>
      </c>
      <c r="AH619" s="32"/>
      <c r="AI619" s="32">
        <f t="shared" si="48"/>
        <v>0</v>
      </c>
    </row>
    <row r="620" spans="1:35" ht="11.25" hidden="1">
      <c r="A620" s="3" t="s">
        <v>15</v>
      </c>
      <c r="B620" s="15">
        <v>99</v>
      </c>
      <c r="C620" s="15">
        <v>0</v>
      </c>
      <c r="D620" s="15">
        <v>902</v>
      </c>
      <c r="E620" s="15">
        <v>1005</v>
      </c>
      <c r="F620" s="16" t="s">
        <v>16</v>
      </c>
      <c r="G620" s="8">
        <f>G621+G622</f>
        <v>1656553</v>
      </c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32">
        <f>R621+R622</f>
        <v>1833972</v>
      </c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32">
        <f>AD621+AD622</f>
        <v>0</v>
      </c>
      <c r="AE620" s="32"/>
      <c r="AF620" s="32"/>
      <c r="AG620" s="32">
        <f>AG621+AG622</f>
        <v>0</v>
      </c>
      <c r="AH620" s="32"/>
      <c r="AI620" s="32">
        <f>AI621+AI622</f>
        <v>0</v>
      </c>
    </row>
    <row r="621" spans="1:35" ht="22.5" hidden="1">
      <c r="A621" s="3" t="s">
        <v>78</v>
      </c>
      <c r="B621" s="15">
        <v>99</v>
      </c>
      <c r="C621" s="15">
        <v>0</v>
      </c>
      <c r="D621" s="15">
        <v>902</v>
      </c>
      <c r="E621" s="15">
        <v>1005</v>
      </c>
      <c r="F621" s="16">
        <v>121</v>
      </c>
      <c r="G621" s="8">
        <v>1599298</v>
      </c>
      <c r="H621" s="2">
        <v>1583</v>
      </c>
      <c r="I621" s="2"/>
      <c r="J621" s="2"/>
      <c r="K621" s="2"/>
      <c r="L621" s="2"/>
      <c r="M621" s="2"/>
      <c r="N621" s="2"/>
      <c r="O621" s="2"/>
      <c r="P621" s="2"/>
      <c r="Q621" s="2"/>
      <c r="R621" s="32">
        <v>1772878</v>
      </c>
      <c r="S621" s="8"/>
      <c r="T621" s="8"/>
      <c r="U621" s="8">
        <v>-9060</v>
      </c>
      <c r="V621" s="8">
        <v>-1763818</v>
      </c>
      <c r="W621" s="8"/>
      <c r="X621" s="8"/>
      <c r="Y621" s="8"/>
      <c r="Z621" s="8"/>
      <c r="AA621" s="8"/>
      <c r="AB621" s="8"/>
      <c r="AC621" s="8"/>
      <c r="AD621" s="32">
        <f>R621+S621+U621+V621</f>
        <v>0</v>
      </c>
      <c r="AE621" s="59">
        <v>-1754428</v>
      </c>
      <c r="AF621" s="59"/>
      <c r="AG621" s="10">
        <v>0</v>
      </c>
      <c r="AH621" s="58">
        <v>-1754428</v>
      </c>
      <c r="AI621" s="10">
        <v>0</v>
      </c>
    </row>
    <row r="622" spans="1:35" ht="22.5" hidden="1">
      <c r="A622" s="3" t="s">
        <v>65</v>
      </c>
      <c r="B622" s="15">
        <v>99</v>
      </c>
      <c r="C622" s="15">
        <v>0</v>
      </c>
      <c r="D622" s="15">
        <v>902</v>
      </c>
      <c r="E622" s="15">
        <v>1005</v>
      </c>
      <c r="F622" s="16">
        <v>122</v>
      </c>
      <c r="G622" s="8">
        <v>57255</v>
      </c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32">
        <v>61094</v>
      </c>
      <c r="S622" s="8"/>
      <c r="T622" s="8"/>
      <c r="U622" s="8">
        <v>9060</v>
      </c>
      <c r="V622" s="8">
        <v>-70154</v>
      </c>
      <c r="W622" s="8"/>
      <c r="X622" s="8"/>
      <c r="Y622" s="8"/>
      <c r="Z622" s="8"/>
      <c r="AA622" s="8"/>
      <c r="AB622" s="8"/>
      <c r="AC622" s="8"/>
      <c r="AD622" s="32">
        <f>R622+S622+U622+V622</f>
        <v>0</v>
      </c>
      <c r="AE622" s="59">
        <v>-79544</v>
      </c>
      <c r="AF622" s="59"/>
      <c r="AG622" s="10">
        <v>0</v>
      </c>
      <c r="AH622" s="58">
        <v>-79544</v>
      </c>
      <c r="AI622" s="10">
        <v>0</v>
      </c>
    </row>
    <row r="623" spans="1:35" ht="11.25" hidden="1">
      <c r="A623" s="3"/>
      <c r="B623" s="15">
        <v>99</v>
      </c>
      <c r="C623" s="15">
        <v>0</v>
      </c>
      <c r="D623" s="15">
        <v>902</v>
      </c>
      <c r="E623" s="15">
        <v>1006</v>
      </c>
      <c r="F623" s="16"/>
      <c r="G623" s="8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32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32"/>
      <c r="AE623" s="32"/>
      <c r="AF623" s="32"/>
      <c r="AG623" s="10"/>
      <c r="AH623" s="10"/>
      <c r="AI623" s="10"/>
    </row>
    <row r="624" spans="1:35" ht="3" customHeight="1" hidden="1">
      <c r="A624" s="3" t="s">
        <v>67</v>
      </c>
      <c r="B624" s="15">
        <v>99</v>
      </c>
      <c r="C624" s="15">
        <v>0</v>
      </c>
      <c r="D624" s="15">
        <v>902</v>
      </c>
      <c r="E624" s="15">
        <v>1006</v>
      </c>
      <c r="F624" s="16"/>
      <c r="G624" s="8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32">
        <f>R625</f>
        <v>1579917</v>
      </c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32">
        <f aca="true" t="shared" si="49" ref="AD624:AI625">AD625</f>
        <v>0</v>
      </c>
      <c r="AE624" s="32"/>
      <c r="AF624" s="32"/>
      <c r="AG624" s="32">
        <f t="shared" si="49"/>
        <v>0</v>
      </c>
      <c r="AH624" s="32"/>
      <c r="AI624" s="32">
        <f t="shared" si="49"/>
        <v>0</v>
      </c>
    </row>
    <row r="625" spans="1:35" ht="33.75" hidden="1">
      <c r="A625" s="3" t="s">
        <v>13</v>
      </c>
      <c r="B625" s="15">
        <v>99</v>
      </c>
      <c r="C625" s="15">
        <v>0</v>
      </c>
      <c r="D625" s="15">
        <v>902</v>
      </c>
      <c r="E625" s="15">
        <v>1006</v>
      </c>
      <c r="F625" s="16">
        <v>100</v>
      </c>
      <c r="G625" s="8">
        <f>G626</f>
        <v>1519137</v>
      </c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32">
        <f>R626</f>
        <v>1579917</v>
      </c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32">
        <f t="shared" si="49"/>
        <v>0</v>
      </c>
      <c r="AE625" s="32"/>
      <c r="AF625" s="32"/>
      <c r="AG625" s="32">
        <f t="shared" si="49"/>
        <v>0</v>
      </c>
      <c r="AH625" s="32"/>
      <c r="AI625" s="32">
        <f t="shared" si="49"/>
        <v>0</v>
      </c>
    </row>
    <row r="626" spans="1:35" ht="11.25" hidden="1">
      <c r="A626" s="3" t="s">
        <v>15</v>
      </c>
      <c r="B626" s="15">
        <v>99</v>
      </c>
      <c r="C626" s="15">
        <v>0</v>
      </c>
      <c r="D626" s="15">
        <v>902</v>
      </c>
      <c r="E626" s="15">
        <v>1006</v>
      </c>
      <c r="F626" s="16" t="s">
        <v>16</v>
      </c>
      <c r="G626" s="8">
        <f>G627+G628</f>
        <v>1519137</v>
      </c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32">
        <f>R627+R628</f>
        <v>1579917</v>
      </c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32">
        <f>AD627+AD628</f>
        <v>0</v>
      </c>
      <c r="AE626" s="32"/>
      <c r="AF626" s="32"/>
      <c r="AG626" s="32">
        <f>AG627+AG628</f>
        <v>0</v>
      </c>
      <c r="AH626" s="32"/>
      <c r="AI626" s="32">
        <f>AI627+AI628</f>
        <v>0</v>
      </c>
    </row>
    <row r="627" spans="1:35" ht="22.5" hidden="1">
      <c r="A627" s="3" t="s">
        <v>78</v>
      </c>
      <c r="B627" s="15">
        <v>99</v>
      </c>
      <c r="C627" s="15">
        <v>0</v>
      </c>
      <c r="D627" s="15">
        <v>902</v>
      </c>
      <c r="E627" s="15">
        <v>1006</v>
      </c>
      <c r="F627" s="16">
        <v>121</v>
      </c>
      <c r="G627" s="8">
        <v>1493112</v>
      </c>
      <c r="H627" s="2">
        <v>74359</v>
      </c>
      <c r="I627" s="2"/>
      <c r="J627" s="2"/>
      <c r="K627" s="2"/>
      <c r="L627" s="2"/>
      <c r="M627" s="2"/>
      <c r="N627" s="2"/>
      <c r="O627" s="2"/>
      <c r="P627" s="2"/>
      <c r="Q627" s="2"/>
      <c r="R627" s="32">
        <v>1552147</v>
      </c>
      <c r="S627" s="8"/>
      <c r="T627" s="8"/>
      <c r="U627" s="8">
        <v>-16610</v>
      </c>
      <c r="V627" s="8">
        <v>-1535537</v>
      </c>
      <c r="W627" s="8"/>
      <c r="X627" s="8"/>
      <c r="Y627" s="8"/>
      <c r="Z627" s="8"/>
      <c r="AA627" s="8"/>
      <c r="AB627" s="8"/>
      <c r="AC627" s="8"/>
      <c r="AD627" s="32">
        <f>R627+S627+U627+V627</f>
        <v>0</v>
      </c>
      <c r="AE627" s="59">
        <v>-1543760</v>
      </c>
      <c r="AF627" s="59"/>
      <c r="AG627" s="10">
        <v>0</v>
      </c>
      <c r="AH627" s="58">
        <v>-1543760</v>
      </c>
      <c r="AI627" s="10">
        <v>0</v>
      </c>
    </row>
    <row r="628" spans="1:35" ht="22.5" hidden="1">
      <c r="A628" s="3" t="s">
        <v>65</v>
      </c>
      <c r="B628" s="15">
        <v>99</v>
      </c>
      <c r="C628" s="15">
        <v>0</v>
      </c>
      <c r="D628" s="15">
        <v>902</v>
      </c>
      <c r="E628" s="15">
        <v>1006</v>
      </c>
      <c r="F628" s="16">
        <v>122</v>
      </c>
      <c r="G628" s="8">
        <v>26025</v>
      </c>
      <c r="H628" s="2"/>
      <c r="I628" s="2"/>
      <c r="J628" s="2"/>
      <c r="K628" s="2"/>
      <c r="L628" s="2"/>
      <c r="M628" s="2"/>
      <c r="N628" s="2"/>
      <c r="O628" s="2">
        <v>1745</v>
      </c>
      <c r="P628" s="2"/>
      <c r="Q628" s="2"/>
      <c r="R628" s="32">
        <v>27770</v>
      </c>
      <c r="S628" s="8"/>
      <c r="T628" s="8"/>
      <c r="U628" s="8">
        <v>16610</v>
      </c>
      <c r="V628" s="8">
        <v>-44380</v>
      </c>
      <c r="W628" s="8"/>
      <c r="X628" s="8"/>
      <c r="Y628" s="8"/>
      <c r="Z628" s="8"/>
      <c r="AA628" s="8"/>
      <c r="AB628" s="8"/>
      <c r="AC628" s="8"/>
      <c r="AD628" s="32">
        <f>R628+S628+U628+V628</f>
        <v>0</v>
      </c>
      <c r="AE628" s="59">
        <v>-36157</v>
      </c>
      <c r="AF628" s="59"/>
      <c r="AG628" s="10">
        <v>0</v>
      </c>
      <c r="AH628" s="58">
        <v>-36157</v>
      </c>
      <c r="AI628" s="10">
        <v>0</v>
      </c>
    </row>
    <row r="629" spans="1:35" ht="11.25" hidden="1">
      <c r="A629" s="3"/>
      <c r="B629" s="15"/>
      <c r="C629" s="15"/>
      <c r="D629" s="15"/>
      <c r="E629" s="15"/>
      <c r="F629" s="16"/>
      <c r="G629" s="8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32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32"/>
      <c r="AE629" s="32"/>
      <c r="AF629" s="32"/>
      <c r="AG629" s="10"/>
      <c r="AH629" s="10"/>
      <c r="AI629" s="10"/>
    </row>
    <row r="630" spans="1:35" ht="11.25" hidden="1">
      <c r="A630" s="3"/>
      <c r="B630" s="15"/>
      <c r="C630" s="15"/>
      <c r="D630" s="15"/>
      <c r="E630" s="15"/>
      <c r="F630" s="16"/>
      <c r="G630" s="8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32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32"/>
      <c r="AE630" s="32"/>
      <c r="AF630" s="32"/>
      <c r="AG630" s="10"/>
      <c r="AH630" s="10"/>
      <c r="AI630" s="10"/>
    </row>
    <row r="631" spans="1:35" ht="11.25" hidden="1">
      <c r="A631" s="3"/>
      <c r="B631" s="15"/>
      <c r="C631" s="15"/>
      <c r="D631" s="15"/>
      <c r="E631" s="15"/>
      <c r="F631" s="16"/>
      <c r="G631" s="8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32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32"/>
      <c r="AE631" s="32"/>
      <c r="AF631" s="32"/>
      <c r="AG631" s="10"/>
      <c r="AH631" s="10"/>
      <c r="AI631" s="10"/>
    </row>
    <row r="632" spans="1:35" ht="11.25" hidden="1">
      <c r="A632" s="26" t="s">
        <v>68</v>
      </c>
      <c r="B632" s="15">
        <v>99</v>
      </c>
      <c r="C632" s="15">
        <v>0</v>
      </c>
      <c r="D632" s="15">
        <v>902</v>
      </c>
      <c r="E632" s="15">
        <v>1007</v>
      </c>
      <c r="F632" s="25"/>
      <c r="G632" s="8">
        <f>G633+G637</f>
        <v>674106</v>
      </c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32">
        <f>R633+R637</f>
        <v>715450</v>
      </c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32">
        <f>AD633+AD637</f>
        <v>0</v>
      </c>
      <c r="AE632" s="32"/>
      <c r="AF632" s="32"/>
      <c r="AG632" s="32">
        <f>AG633+AG637</f>
        <v>0</v>
      </c>
      <c r="AH632" s="32"/>
      <c r="AI632" s="32">
        <f>AI633+AI637</f>
        <v>0</v>
      </c>
    </row>
    <row r="633" spans="1:35" ht="33.75" hidden="1">
      <c r="A633" s="3" t="s">
        <v>13</v>
      </c>
      <c r="B633" s="15">
        <v>99</v>
      </c>
      <c r="C633" s="15">
        <v>0</v>
      </c>
      <c r="D633" s="15">
        <v>902</v>
      </c>
      <c r="E633" s="15">
        <v>1007</v>
      </c>
      <c r="F633" s="16" t="s">
        <v>14</v>
      </c>
      <c r="G633" s="8">
        <f>G634</f>
        <v>436783</v>
      </c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32">
        <f>R634</f>
        <v>433206</v>
      </c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32">
        <f>AD634</f>
        <v>0</v>
      </c>
      <c r="AE633" s="32"/>
      <c r="AF633" s="32"/>
      <c r="AG633" s="32">
        <f>AG634</f>
        <v>0</v>
      </c>
      <c r="AH633" s="32"/>
      <c r="AI633" s="32">
        <f>AI634</f>
        <v>0</v>
      </c>
    </row>
    <row r="634" spans="1:35" ht="11.25" hidden="1">
      <c r="A634" s="3" t="s">
        <v>15</v>
      </c>
      <c r="B634" s="15">
        <v>99</v>
      </c>
      <c r="C634" s="15">
        <v>0</v>
      </c>
      <c r="D634" s="15">
        <v>902</v>
      </c>
      <c r="E634" s="15">
        <v>1007</v>
      </c>
      <c r="F634" s="16">
        <v>120</v>
      </c>
      <c r="G634" s="8">
        <f>G635+G636</f>
        <v>436783</v>
      </c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32">
        <f>R635+R636</f>
        <v>433206</v>
      </c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32">
        <f>AD635+AD636</f>
        <v>0</v>
      </c>
      <c r="AE634" s="32"/>
      <c r="AF634" s="32"/>
      <c r="AG634" s="32">
        <f>AG635+AG636</f>
        <v>0</v>
      </c>
      <c r="AH634" s="32"/>
      <c r="AI634" s="32">
        <f>AI635+AI636</f>
        <v>0</v>
      </c>
    </row>
    <row r="635" spans="1:35" ht="22.5" hidden="1">
      <c r="A635" s="3" t="s">
        <v>78</v>
      </c>
      <c r="B635" s="15">
        <v>99</v>
      </c>
      <c r="C635" s="15">
        <v>0</v>
      </c>
      <c r="D635" s="15">
        <v>902</v>
      </c>
      <c r="E635" s="15">
        <v>1007</v>
      </c>
      <c r="F635" s="16">
        <v>121</v>
      </c>
      <c r="G635" s="8">
        <v>413168</v>
      </c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32">
        <v>408544</v>
      </c>
      <c r="S635" s="8"/>
      <c r="T635" s="8"/>
      <c r="U635" s="8">
        <v>-4530</v>
      </c>
      <c r="V635" s="8">
        <v>-404014</v>
      </c>
      <c r="W635" s="8"/>
      <c r="X635" s="8"/>
      <c r="Y635" s="8"/>
      <c r="Z635" s="8"/>
      <c r="AA635" s="8"/>
      <c r="AB635" s="8"/>
      <c r="AC635" s="8"/>
      <c r="AD635" s="32">
        <f>R635+S635+U635+V635</f>
        <v>0</v>
      </c>
      <c r="AE635" s="59">
        <v>-403512</v>
      </c>
      <c r="AF635" s="59"/>
      <c r="AG635" s="10">
        <v>0</v>
      </c>
      <c r="AH635" s="58">
        <v>-403512</v>
      </c>
      <c r="AI635" s="10">
        <v>0</v>
      </c>
    </row>
    <row r="636" spans="1:35" ht="22.5" hidden="1">
      <c r="A636" s="3" t="s">
        <v>65</v>
      </c>
      <c r="B636" s="15">
        <v>99</v>
      </c>
      <c r="C636" s="15">
        <v>0</v>
      </c>
      <c r="D636" s="15">
        <v>902</v>
      </c>
      <c r="E636" s="15">
        <v>1007</v>
      </c>
      <c r="F636" s="16">
        <v>122</v>
      </c>
      <c r="G636" s="8">
        <v>23615</v>
      </c>
      <c r="H636" s="2"/>
      <c r="I636" s="2"/>
      <c r="J636" s="2"/>
      <c r="K636" s="2"/>
      <c r="L636" s="2"/>
      <c r="M636" s="2"/>
      <c r="N636" s="2"/>
      <c r="O636" s="2"/>
      <c r="P636" s="2"/>
      <c r="Q636" s="2">
        <v>1047</v>
      </c>
      <c r="R636" s="32">
        <v>24662</v>
      </c>
      <c r="S636" s="8"/>
      <c r="T636" s="8"/>
      <c r="U636" s="8">
        <v>4530</v>
      </c>
      <c r="V636" s="8">
        <v>-29192</v>
      </c>
      <c r="W636" s="8"/>
      <c r="X636" s="8"/>
      <c r="Y636" s="8"/>
      <c r="Z636" s="8"/>
      <c r="AA636" s="8"/>
      <c r="AB636" s="8"/>
      <c r="AC636" s="8"/>
      <c r="AD636" s="32">
        <f>R636+S636+U636+V636</f>
        <v>0</v>
      </c>
      <c r="AE636" s="59">
        <v>-29694</v>
      </c>
      <c r="AF636" s="59"/>
      <c r="AG636" s="10">
        <v>0</v>
      </c>
      <c r="AH636" s="58">
        <v>-29694</v>
      </c>
      <c r="AI636" s="10">
        <v>0</v>
      </c>
    </row>
    <row r="637" spans="1:35" ht="11.25" hidden="1">
      <c r="A637" s="3" t="s">
        <v>17</v>
      </c>
      <c r="B637" s="15">
        <v>99</v>
      </c>
      <c r="C637" s="15">
        <v>0</v>
      </c>
      <c r="D637" s="15">
        <v>902</v>
      </c>
      <c r="E637" s="15">
        <v>1007</v>
      </c>
      <c r="F637" s="16" t="s">
        <v>18</v>
      </c>
      <c r="G637" s="8">
        <f>G638</f>
        <v>237323</v>
      </c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32">
        <f>R638</f>
        <v>282244</v>
      </c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32">
        <f>AD644</f>
        <v>0</v>
      </c>
      <c r="AE637" s="32"/>
      <c r="AF637" s="32"/>
      <c r="AG637" s="32">
        <f>AG644</f>
        <v>0</v>
      </c>
      <c r="AH637" s="32"/>
      <c r="AI637" s="32">
        <f>AI644</f>
        <v>0</v>
      </c>
    </row>
    <row r="638" spans="1:35" ht="3" customHeight="1" hidden="1">
      <c r="A638" s="3" t="s">
        <v>19</v>
      </c>
      <c r="B638" s="15">
        <v>99</v>
      </c>
      <c r="C638" s="15">
        <v>0</v>
      </c>
      <c r="D638" s="15">
        <v>902</v>
      </c>
      <c r="E638" s="15">
        <v>1007</v>
      </c>
      <c r="F638" s="16" t="s">
        <v>20</v>
      </c>
      <c r="G638" s="8">
        <v>237323</v>
      </c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32">
        <v>282244</v>
      </c>
      <c r="S638" s="8">
        <v>634.1</v>
      </c>
      <c r="T638" s="8"/>
      <c r="U638" s="8">
        <v>-282878.1</v>
      </c>
      <c r="V638" s="8"/>
      <c r="W638" s="8"/>
      <c r="X638" s="8"/>
      <c r="Y638" s="8"/>
      <c r="Z638" s="8"/>
      <c r="AA638" s="8"/>
      <c r="AB638" s="8"/>
      <c r="AC638" s="8"/>
      <c r="AD638" s="32">
        <f>R638+S638+U638</f>
        <v>0</v>
      </c>
      <c r="AE638" s="32"/>
      <c r="AF638" s="32"/>
      <c r="AG638" s="10"/>
      <c r="AH638" s="10"/>
      <c r="AI638" s="10"/>
    </row>
    <row r="639" spans="1:35" ht="3" customHeight="1" hidden="1">
      <c r="A639" s="26" t="s">
        <v>67</v>
      </c>
      <c r="B639" s="15">
        <v>99</v>
      </c>
      <c r="C639" s="15">
        <v>0</v>
      </c>
      <c r="D639" s="15">
        <v>902</v>
      </c>
      <c r="E639" s="15">
        <v>1006</v>
      </c>
      <c r="F639" s="25" t="s">
        <v>0</v>
      </c>
      <c r="G639" s="8">
        <f>G640</f>
        <v>0</v>
      </c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32">
        <f>R640</f>
        <v>0</v>
      </c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32">
        <f>AD640</f>
        <v>0</v>
      </c>
      <c r="AE639" s="32"/>
      <c r="AF639" s="32"/>
      <c r="AG639" s="10"/>
      <c r="AH639" s="10"/>
      <c r="AI639" s="10"/>
    </row>
    <row r="640" spans="1:35" ht="3" customHeight="1" hidden="1">
      <c r="A640" s="3" t="s">
        <v>13</v>
      </c>
      <c r="B640" s="15">
        <v>99</v>
      </c>
      <c r="C640" s="15">
        <v>0</v>
      </c>
      <c r="D640" s="15">
        <v>902</v>
      </c>
      <c r="E640" s="15">
        <v>1006</v>
      </c>
      <c r="F640" s="16">
        <v>100</v>
      </c>
      <c r="G640" s="8">
        <f>G641</f>
        <v>0</v>
      </c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32">
        <f>R641</f>
        <v>0</v>
      </c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32">
        <f>AD641</f>
        <v>0</v>
      </c>
      <c r="AE640" s="32"/>
      <c r="AF640" s="32"/>
      <c r="AG640" s="10"/>
      <c r="AH640" s="10"/>
      <c r="AI640" s="10"/>
    </row>
    <row r="641" spans="1:35" ht="3" customHeight="1" hidden="1">
      <c r="A641" s="3" t="s">
        <v>15</v>
      </c>
      <c r="B641" s="15">
        <v>99</v>
      </c>
      <c r="C641" s="15">
        <v>0</v>
      </c>
      <c r="D641" s="15">
        <v>902</v>
      </c>
      <c r="E641" s="15">
        <v>1006</v>
      </c>
      <c r="F641" s="16" t="s">
        <v>16</v>
      </c>
      <c r="G641" s="8">
        <f>G642+G643</f>
        <v>0</v>
      </c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32">
        <f>R642+R643</f>
        <v>0</v>
      </c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32">
        <f>AD642+AD643</f>
        <v>0</v>
      </c>
      <c r="AE641" s="32"/>
      <c r="AF641" s="32"/>
      <c r="AG641" s="10"/>
      <c r="AH641" s="10"/>
      <c r="AI641" s="10"/>
    </row>
    <row r="642" spans="1:35" ht="3" customHeight="1" hidden="1">
      <c r="A642" s="3" t="s">
        <v>78</v>
      </c>
      <c r="B642" s="15">
        <v>99</v>
      </c>
      <c r="C642" s="15">
        <v>0</v>
      </c>
      <c r="D642" s="15">
        <v>902</v>
      </c>
      <c r="E642" s="15">
        <v>1006</v>
      </c>
      <c r="F642" s="16">
        <v>121</v>
      </c>
      <c r="G642" s="8">
        <v>0</v>
      </c>
      <c r="H642" s="2">
        <v>0</v>
      </c>
      <c r="I642" s="2"/>
      <c r="J642" s="2"/>
      <c r="K642" s="2"/>
      <c r="L642" s="2"/>
      <c r="M642" s="2"/>
      <c r="N642" s="2"/>
      <c r="O642" s="2"/>
      <c r="P642" s="2"/>
      <c r="Q642" s="2"/>
      <c r="R642" s="32">
        <f>G642+H642</f>
        <v>0</v>
      </c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32">
        <f>I642+J642</f>
        <v>0</v>
      </c>
      <c r="AE642" s="32"/>
      <c r="AF642" s="32"/>
      <c r="AG642" s="10"/>
      <c r="AH642" s="10"/>
      <c r="AI642" s="10"/>
    </row>
    <row r="643" spans="1:35" ht="3" customHeight="1" hidden="1">
      <c r="A643" s="3" t="s">
        <v>65</v>
      </c>
      <c r="B643" s="15">
        <v>99</v>
      </c>
      <c r="C643" s="15">
        <v>0</v>
      </c>
      <c r="D643" s="15">
        <v>902</v>
      </c>
      <c r="E643" s="15">
        <v>1006</v>
      </c>
      <c r="F643" s="16">
        <v>122</v>
      </c>
      <c r="G643" s="8">
        <v>0</v>
      </c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32">
        <v>0</v>
      </c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32">
        <v>0</v>
      </c>
      <c r="AE643" s="32"/>
      <c r="AF643" s="32"/>
      <c r="AG643" s="10"/>
      <c r="AH643" s="10"/>
      <c r="AI643" s="10"/>
    </row>
    <row r="644" spans="1:35" ht="3" customHeight="1" hidden="1">
      <c r="A644" s="3"/>
      <c r="B644" s="15"/>
      <c r="C644" s="15"/>
      <c r="D644" s="15"/>
      <c r="E644" s="15"/>
      <c r="F644" s="16">
        <v>244</v>
      </c>
      <c r="G644" s="8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32"/>
      <c r="S644" s="8"/>
      <c r="T644" s="8"/>
      <c r="U644" s="8"/>
      <c r="V644" s="8">
        <v>-282878.1</v>
      </c>
      <c r="W644" s="8"/>
      <c r="X644" s="8"/>
      <c r="Y644" s="8"/>
      <c r="Z644" s="8"/>
      <c r="AA644" s="8"/>
      <c r="AB644" s="8"/>
      <c r="AC644" s="8"/>
      <c r="AD644" s="32">
        <v>0</v>
      </c>
      <c r="AE644" s="59">
        <v>-282244</v>
      </c>
      <c r="AF644" s="59"/>
      <c r="AG644" s="10">
        <v>0</v>
      </c>
      <c r="AH644" s="58">
        <v>-282244</v>
      </c>
      <c r="AI644" s="10">
        <v>0</v>
      </c>
    </row>
    <row r="645" spans="1:35" ht="15.75" customHeight="1">
      <c r="A645" s="22" t="s">
        <v>48</v>
      </c>
      <c r="B645" s="15">
        <v>99</v>
      </c>
      <c r="C645" s="15">
        <v>0</v>
      </c>
      <c r="D645" s="15">
        <v>902</v>
      </c>
      <c r="E645" s="15"/>
      <c r="F645" s="16"/>
      <c r="G645" s="8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32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32">
        <f>AD646</f>
        <v>51850</v>
      </c>
      <c r="AE645" s="59"/>
      <c r="AF645" s="59"/>
      <c r="AG645" s="10"/>
      <c r="AH645" s="58"/>
      <c r="AI645" s="10"/>
    </row>
    <row r="646" spans="1:35" ht="18" customHeight="1">
      <c r="A646" s="13" t="s">
        <v>209</v>
      </c>
      <c r="B646" s="15">
        <v>99</v>
      </c>
      <c r="C646" s="15">
        <v>0</v>
      </c>
      <c r="D646" s="15">
        <v>902</v>
      </c>
      <c r="E646" s="15">
        <v>1011</v>
      </c>
      <c r="F646" s="16"/>
      <c r="G646" s="8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32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32">
        <f>AD647</f>
        <v>51850</v>
      </c>
      <c r="AE646" s="59"/>
      <c r="AF646" s="59"/>
      <c r="AG646" s="10"/>
      <c r="AH646" s="58"/>
      <c r="AI646" s="10"/>
    </row>
    <row r="647" spans="1:35" ht="20.25" customHeight="1">
      <c r="A647" s="13" t="s">
        <v>17</v>
      </c>
      <c r="B647" s="15">
        <v>99</v>
      </c>
      <c r="C647" s="15">
        <v>0</v>
      </c>
      <c r="D647" s="15">
        <v>902</v>
      </c>
      <c r="E647" s="15">
        <v>1011</v>
      </c>
      <c r="F647" s="16">
        <v>200</v>
      </c>
      <c r="G647" s="8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32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32">
        <f>AD648</f>
        <v>51850</v>
      </c>
      <c r="AE647" s="59"/>
      <c r="AF647" s="59"/>
      <c r="AG647" s="10"/>
      <c r="AH647" s="58"/>
      <c r="AI647" s="10"/>
    </row>
    <row r="648" spans="1:35" ht="22.5" customHeight="1">
      <c r="A648" s="13" t="s">
        <v>185</v>
      </c>
      <c r="B648" s="15">
        <v>99</v>
      </c>
      <c r="C648" s="15">
        <v>0</v>
      </c>
      <c r="D648" s="15">
        <v>902</v>
      </c>
      <c r="E648" s="15">
        <v>1011</v>
      </c>
      <c r="F648" s="16">
        <v>244</v>
      </c>
      <c r="G648" s="8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32"/>
      <c r="S648" s="8"/>
      <c r="T648" s="8"/>
      <c r="U648" s="8"/>
      <c r="V648" s="8"/>
      <c r="W648" s="8"/>
      <c r="X648" s="8"/>
      <c r="Y648" s="8">
        <v>51850</v>
      </c>
      <c r="Z648" s="8"/>
      <c r="AA648" s="8"/>
      <c r="AB648" s="8"/>
      <c r="AC648" s="8"/>
      <c r="AD648" s="32">
        <f>Y648</f>
        <v>51850</v>
      </c>
      <c r="AE648" s="59"/>
      <c r="AF648" s="59"/>
      <c r="AG648" s="10"/>
      <c r="AH648" s="58"/>
      <c r="AI648" s="10"/>
    </row>
    <row r="649" spans="1:35" ht="11.25">
      <c r="A649" s="30" t="s">
        <v>219</v>
      </c>
      <c r="B649" s="15">
        <v>99</v>
      </c>
      <c r="C649" s="15">
        <v>0</v>
      </c>
      <c r="D649" s="15">
        <v>904</v>
      </c>
      <c r="E649" s="15"/>
      <c r="F649" s="14"/>
      <c r="G649" s="8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32"/>
      <c r="S649" s="8"/>
      <c r="T649" s="8"/>
      <c r="U649" s="8"/>
      <c r="V649" s="65"/>
      <c r="W649" s="65"/>
      <c r="X649" s="65"/>
      <c r="Y649" s="65"/>
      <c r="Z649" s="65"/>
      <c r="AA649" s="65"/>
      <c r="AB649" s="65"/>
      <c r="AC649" s="65"/>
      <c r="AD649" s="32">
        <f>AD650+AD655</f>
        <v>1837384.46</v>
      </c>
      <c r="AE649" s="32"/>
      <c r="AF649" s="32"/>
      <c r="AG649" s="32">
        <f>AG650+AG655</f>
        <v>2295367</v>
      </c>
      <c r="AH649" s="54"/>
      <c r="AI649" s="32">
        <f>AI650+AI655</f>
        <v>2295367</v>
      </c>
    </row>
    <row r="650" spans="1:35" ht="22.5">
      <c r="A650" s="3" t="s">
        <v>67</v>
      </c>
      <c r="B650" s="15">
        <v>99</v>
      </c>
      <c r="C650" s="15">
        <v>0</v>
      </c>
      <c r="D650" s="15">
        <v>904</v>
      </c>
      <c r="E650" s="15">
        <v>1006</v>
      </c>
      <c r="F650" s="14"/>
      <c r="G650" s="8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32"/>
      <c r="S650" s="8"/>
      <c r="T650" s="8"/>
      <c r="U650" s="8"/>
      <c r="V650" s="65"/>
      <c r="W650" s="65"/>
      <c r="X650" s="65"/>
      <c r="Y650" s="65"/>
      <c r="Z650" s="65"/>
      <c r="AA650" s="65"/>
      <c r="AB650" s="65"/>
      <c r="AC650" s="65"/>
      <c r="AD650" s="32">
        <f>AD651</f>
        <v>1615370.46</v>
      </c>
      <c r="AE650" s="32"/>
      <c r="AF650" s="32"/>
      <c r="AG650" s="32">
        <f>AG651</f>
        <v>1579917</v>
      </c>
      <c r="AH650" s="54"/>
      <c r="AI650" s="32">
        <f>AI651</f>
        <v>1579917</v>
      </c>
    </row>
    <row r="651" spans="1:35" ht="33.75">
      <c r="A651" s="13" t="s">
        <v>13</v>
      </c>
      <c r="B651" s="15">
        <v>99</v>
      </c>
      <c r="C651" s="15">
        <v>0</v>
      </c>
      <c r="D651" s="15">
        <v>904</v>
      </c>
      <c r="E651" s="15">
        <v>1006</v>
      </c>
      <c r="F651" s="14">
        <v>100</v>
      </c>
      <c r="G651" s="8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32"/>
      <c r="S651" s="8"/>
      <c r="T651" s="8"/>
      <c r="U651" s="8"/>
      <c r="V651" s="32"/>
      <c r="W651" s="32"/>
      <c r="X651" s="32"/>
      <c r="Y651" s="32"/>
      <c r="Z651" s="32"/>
      <c r="AA651" s="32"/>
      <c r="AB651" s="32"/>
      <c r="AC651" s="32"/>
      <c r="AD651" s="32">
        <f>AD652</f>
        <v>1615370.46</v>
      </c>
      <c r="AE651" s="32"/>
      <c r="AF651" s="32"/>
      <c r="AG651" s="32">
        <f>AG652</f>
        <v>1579917</v>
      </c>
      <c r="AH651" s="32"/>
      <c r="AI651" s="32">
        <f>AI652</f>
        <v>1579917</v>
      </c>
    </row>
    <row r="652" spans="1:35" ht="11.25">
      <c r="A652" s="13" t="s">
        <v>15</v>
      </c>
      <c r="B652" s="15">
        <v>99</v>
      </c>
      <c r="C652" s="15">
        <v>0</v>
      </c>
      <c r="D652" s="15">
        <v>904</v>
      </c>
      <c r="E652" s="15">
        <v>1006</v>
      </c>
      <c r="F652" s="14" t="s">
        <v>16</v>
      </c>
      <c r="G652" s="8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32"/>
      <c r="S652" s="8"/>
      <c r="T652" s="8"/>
      <c r="U652" s="8"/>
      <c r="V652" s="32"/>
      <c r="W652" s="32"/>
      <c r="X652" s="32"/>
      <c r="Y652" s="32"/>
      <c r="Z652" s="32"/>
      <c r="AA652" s="32"/>
      <c r="AB652" s="32"/>
      <c r="AC652" s="32"/>
      <c r="AD652" s="32">
        <f>AD653+AD654</f>
        <v>1615370.46</v>
      </c>
      <c r="AE652" s="32"/>
      <c r="AF652" s="32"/>
      <c r="AG652" s="32">
        <f>AG653+AG654</f>
        <v>1579917</v>
      </c>
      <c r="AH652" s="32"/>
      <c r="AI652" s="32">
        <f>AI653+AI654</f>
        <v>1579917</v>
      </c>
    </row>
    <row r="653" spans="1:35" ht="22.5">
      <c r="A653" s="13" t="s">
        <v>78</v>
      </c>
      <c r="B653" s="15">
        <v>99</v>
      </c>
      <c r="C653" s="15">
        <v>0</v>
      </c>
      <c r="D653" s="15">
        <v>904</v>
      </c>
      <c r="E653" s="15">
        <v>1006</v>
      </c>
      <c r="F653" s="14">
        <v>121</v>
      </c>
      <c r="G653" s="8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32"/>
      <c r="S653" s="8"/>
      <c r="T653" s="8"/>
      <c r="U653" s="8"/>
      <c r="V653" s="65">
        <v>1543760.46</v>
      </c>
      <c r="W653" s="65"/>
      <c r="X653" s="65"/>
      <c r="Y653" s="65"/>
      <c r="Z653" s="65"/>
      <c r="AA653" s="65"/>
      <c r="AB653" s="65"/>
      <c r="AC653" s="65"/>
      <c r="AD653" s="32">
        <f>V653</f>
        <v>1543760.46</v>
      </c>
      <c r="AE653" s="59">
        <v>1535537</v>
      </c>
      <c r="AF653" s="59"/>
      <c r="AG653" s="62">
        <v>1535537</v>
      </c>
      <c r="AH653" s="58">
        <v>1535537</v>
      </c>
      <c r="AI653" s="62">
        <v>1535537</v>
      </c>
    </row>
    <row r="654" spans="1:35" ht="22.5">
      <c r="A654" s="13" t="s">
        <v>65</v>
      </c>
      <c r="B654" s="15">
        <v>99</v>
      </c>
      <c r="C654" s="15">
        <v>0</v>
      </c>
      <c r="D654" s="15">
        <v>904</v>
      </c>
      <c r="E654" s="15">
        <v>1006</v>
      </c>
      <c r="F654" s="14">
        <v>122</v>
      </c>
      <c r="G654" s="8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32"/>
      <c r="S654" s="8"/>
      <c r="T654" s="8"/>
      <c r="U654" s="8"/>
      <c r="V654" s="65">
        <v>71610</v>
      </c>
      <c r="W654" s="65"/>
      <c r="X654" s="65"/>
      <c r="Y654" s="65"/>
      <c r="Z654" s="65"/>
      <c r="AA654" s="65"/>
      <c r="AB654" s="65"/>
      <c r="AC654" s="65"/>
      <c r="AD654" s="32">
        <f>V654</f>
        <v>71610</v>
      </c>
      <c r="AE654" s="59">
        <v>44380</v>
      </c>
      <c r="AF654" s="59"/>
      <c r="AG654" s="62">
        <v>44380</v>
      </c>
      <c r="AH654" s="58">
        <v>44380</v>
      </c>
      <c r="AI654" s="62">
        <v>44380</v>
      </c>
    </row>
    <row r="655" spans="1:35" ht="11.25">
      <c r="A655" s="11" t="s">
        <v>68</v>
      </c>
      <c r="B655" s="15">
        <v>99</v>
      </c>
      <c r="C655" s="15">
        <v>0</v>
      </c>
      <c r="D655" s="15">
        <v>904</v>
      </c>
      <c r="E655" s="15">
        <v>1007</v>
      </c>
      <c r="F655" s="12"/>
      <c r="G655" s="8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32"/>
      <c r="S655" s="8"/>
      <c r="T655" s="8"/>
      <c r="U655" s="8"/>
      <c r="V655" s="32"/>
      <c r="W655" s="32"/>
      <c r="X655" s="32"/>
      <c r="Y655" s="32"/>
      <c r="Z655" s="32"/>
      <c r="AA655" s="32"/>
      <c r="AB655" s="32"/>
      <c r="AC655" s="32"/>
      <c r="AD655" s="32">
        <f>AD656+AD660</f>
        <v>222014</v>
      </c>
      <c r="AE655" s="32"/>
      <c r="AF655" s="32"/>
      <c r="AG655" s="32">
        <f>AG656+AG660</f>
        <v>715450</v>
      </c>
      <c r="AH655" s="32"/>
      <c r="AI655" s="32">
        <f>AI656+AI660</f>
        <v>715450</v>
      </c>
    </row>
    <row r="656" spans="1:35" ht="33.75">
      <c r="A656" s="13" t="s">
        <v>13</v>
      </c>
      <c r="B656" s="15">
        <v>99</v>
      </c>
      <c r="C656" s="15">
        <v>0</v>
      </c>
      <c r="D656" s="15">
        <v>904</v>
      </c>
      <c r="E656" s="15">
        <v>1007</v>
      </c>
      <c r="F656" s="14" t="s">
        <v>14</v>
      </c>
      <c r="G656" s="8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32"/>
      <c r="S656" s="8"/>
      <c r="T656" s="8"/>
      <c r="U656" s="8"/>
      <c r="V656" s="32"/>
      <c r="W656" s="32"/>
      <c r="X656" s="32"/>
      <c r="Y656" s="32"/>
      <c r="Z656" s="32"/>
      <c r="AA656" s="32"/>
      <c r="AB656" s="32"/>
      <c r="AC656" s="32"/>
      <c r="AD656" s="32">
        <f>AD657</f>
        <v>8000</v>
      </c>
      <c r="AE656" s="32"/>
      <c r="AF656" s="32"/>
      <c r="AG656" s="32">
        <f>AG657</f>
        <v>433206</v>
      </c>
      <c r="AH656" s="32"/>
      <c r="AI656" s="32">
        <f>AI657</f>
        <v>433206</v>
      </c>
    </row>
    <row r="657" spans="1:35" ht="11.25">
      <c r="A657" s="13" t="s">
        <v>15</v>
      </c>
      <c r="B657" s="15">
        <v>99</v>
      </c>
      <c r="C657" s="15">
        <v>0</v>
      </c>
      <c r="D657" s="15">
        <v>904</v>
      </c>
      <c r="E657" s="15">
        <v>1007</v>
      </c>
      <c r="F657" s="14">
        <v>120</v>
      </c>
      <c r="G657" s="8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32"/>
      <c r="S657" s="8"/>
      <c r="T657" s="8"/>
      <c r="U657" s="8"/>
      <c r="V657" s="32"/>
      <c r="W657" s="32"/>
      <c r="X657" s="32"/>
      <c r="Y657" s="32"/>
      <c r="Z657" s="32"/>
      <c r="AA657" s="32"/>
      <c r="AB657" s="32"/>
      <c r="AC657" s="32"/>
      <c r="AD657" s="32">
        <f>AD658+AD659</f>
        <v>8000</v>
      </c>
      <c r="AE657" s="32"/>
      <c r="AF657" s="32"/>
      <c r="AG657" s="32">
        <f>AG658+AG659</f>
        <v>433206</v>
      </c>
      <c r="AH657" s="32"/>
      <c r="AI657" s="32">
        <f>AI658+AI659</f>
        <v>433206</v>
      </c>
    </row>
    <row r="658" spans="1:35" ht="22.5" hidden="1">
      <c r="A658" s="13" t="s">
        <v>78</v>
      </c>
      <c r="B658" s="15">
        <v>99</v>
      </c>
      <c r="C658" s="15">
        <v>0</v>
      </c>
      <c r="D658" s="15">
        <v>904</v>
      </c>
      <c r="E658" s="15">
        <v>1007</v>
      </c>
      <c r="F658" s="14">
        <v>121</v>
      </c>
      <c r="G658" s="8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32"/>
      <c r="S658" s="8"/>
      <c r="T658" s="8"/>
      <c r="U658" s="8"/>
      <c r="V658" s="65">
        <v>403512.08</v>
      </c>
      <c r="W658" s="65"/>
      <c r="X658" s="65">
        <v>-176253</v>
      </c>
      <c r="Y658" s="65"/>
      <c r="Z658" s="65"/>
      <c r="AA658" s="65"/>
      <c r="AB658" s="65"/>
      <c r="AC658" s="65"/>
      <c r="AD658" s="32">
        <v>0</v>
      </c>
      <c r="AE658" s="59">
        <v>404014</v>
      </c>
      <c r="AF658" s="59"/>
      <c r="AG658" s="62">
        <v>404014</v>
      </c>
      <c r="AH658" s="58">
        <v>404014</v>
      </c>
      <c r="AI658" s="62">
        <v>404014</v>
      </c>
    </row>
    <row r="659" spans="1:35" ht="22.5">
      <c r="A659" s="13" t="s">
        <v>65</v>
      </c>
      <c r="B659" s="15">
        <v>99</v>
      </c>
      <c r="C659" s="15">
        <v>0</v>
      </c>
      <c r="D659" s="15">
        <v>904</v>
      </c>
      <c r="E659" s="15">
        <v>1007</v>
      </c>
      <c r="F659" s="14">
        <v>122</v>
      </c>
      <c r="G659" s="8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32"/>
      <c r="S659" s="8"/>
      <c r="T659" s="8"/>
      <c r="U659" s="8"/>
      <c r="V659" s="65">
        <v>27530</v>
      </c>
      <c r="W659" s="65"/>
      <c r="X659" s="65"/>
      <c r="Y659" s="65"/>
      <c r="Z659" s="65"/>
      <c r="AA659" s="65"/>
      <c r="AB659" s="65"/>
      <c r="AC659" s="65"/>
      <c r="AD659" s="32">
        <v>8000</v>
      </c>
      <c r="AE659" s="59">
        <v>29192</v>
      </c>
      <c r="AF659" s="59"/>
      <c r="AG659" s="62">
        <v>29192</v>
      </c>
      <c r="AH659" s="58">
        <v>29192</v>
      </c>
      <c r="AI659" s="62">
        <v>29192</v>
      </c>
    </row>
    <row r="660" spans="1:35" ht="11.25">
      <c r="A660" s="13" t="s">
        <v>17</v>
      </c>
      <c r="B660" s="15">
        <v>99</v>
      </c>
      <c r="C660" s="15">
        <v>0</v>
      </c>
      <c r="D660" s="15">
        <v>904</v>
      </c>
      <c r="E660" s="15">
        <v>1007</v>
      </c>
      <c r="F660" s="14" t="s">
        <v>18</v>
      </c>
      <c r="G660" s="8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32"/>
      <c r="S660" s="8"/>
      <c r="T660" s="8"/>
      <c r="U660" s="8"/>
      <c r="V660" s="32"/>
      <c r="W660" s="32"/>
      <c r="X660" s="32"/>
      <c r="Y660" s="32"/>
      <c r="Z660" s="32"/>
      <c r="AA660" s="32"/>
      <c r="AB660" s="32"/>
      <c r="AC660" s="32"/>
      <c r="AD660" s="32">
        <f>AD662</f>
        <v>214014</v>
      </c>
      <c r="AE660" s="32"/>
      <c r="AF660" s="32"/>
      <c r="AG660" s="32">
        <f>AG662</f>
        <v>282244</v>
      </c>
      <c r="AH660" s="32"/>
      <c r="AI660" s="32">
        <f>AI662</f>
        <v>282244</v>
      </c>
    </row>
    <row r="661" spans="1:35" ht="11.25" hidden="1">
      <c r="A661" s="13" t="s">
        <v>17</v>
      </c>
      <c r="B661" s="15">
        <v>99</v>
      </c>
      <c r="C661" s="15">
        <v>0</v>
      </c>
      <c r="D661" s="15">
        <v>904</v>
      </c>
      <c r="E661" s="15">
        <v>1007</v>
      </c>
      <c r="F661" s="14" t="s">
        <v>18</v>
      </c>
      <c r="G661" s="8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32"/>
      <c r="S661" s="8"/>
      <c r="T661" s="8"/>
      <c r="U661" s="8"/>
      <c r="V661" s="32"/>
      <c r="W661" s="32"/>
      <c r="X661" s="32"/>
      <c r="Y661" s="32"/>
      <c r="Z661" s="32"/>
      <c r="AA661" s="32"/>
      <c r="AB661" s="32"/>
      <c r="AC661" s="32"/>
      <c r="AD661" s="32">
        <v>0</v>
      </c>
      <c r="AE661" s="32"/>
      <c r="AF661" s="32"/>
      <c r="AG661" s="32" t="e">
        <f>AG662+#REF!</f>
        <v>#REF!</v>
      </c>
      <c r="AH661" s="32"/>
      <c r="AI661" s="32" t="e">
        <f>AI662+#REF!</f>
        <v>#REF!</v>
      </c>
    </row>
    <row r="662" spans="1:35" ht="11.25">
      <c r="A662" s="13" t="s">
        <v>185</v>
      </c>
      <c r="B662" s="15">
        <v>99</v>
      </c>
      <c r="C662" s="15">
        <v>0</v>
      </c>
      <c r="D662" s="15">
        <v>904</v>
      </c>
      <c r="E662" s="15">
        <v>1007</v>
      </c>
      <c r="F662" s="14">
        <v>244</v>
      </c>
      <c r="G662" s="8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32"/>
      <c r="S662" s="8"/>
      <c r="T662" s="8"/>
      <c r="U662" s="8"/>
      <c r="V662" s="65">
        <v>214014</v>
      </c>
      <c r="W662" s="65"/>
      <c r="X662" s="65"/>
      <c r="Y662" s="65"/>
      <c r="Z662" s="65"/>
      <c r="AA662" s="65"/>
      <c r="AB662" s="65"/>
      <c r="AC662" s="65"/>
      <c r="AD662" s="32">
        <f>V662</f>
        <v>214014</v>
      </c>
      <c r="AE662" s="59">
        <v>282244</v>
      </c>
      <c r="AF662" s="59"/>
      <c r="AG662" s="62">
        <f>AE662</f>
        <v>282244</v>
      </c>
      <c r="AH662" s="58">
        <v>282244</v>
      </c>
      <c r="AI662" s="62">
        <f>AH662</f>
        <v>282244</v>
      </c>
    </row>
    <row r="663" spans="1:35" ht="11.25">
      <c r="A663" s="30" t="s">
        <v>196</v>
      </c>
      <c r="B663" s="15">
        <v>99</v>
      </c>
      <c r="C663" s="15">
        <v>0</v>
      </c>
      <c r="D663" s="15">
        <v>905</v>
      </c>
      <c r="E663" s="15"/>
      <c r="F663" s="14"/>
      <c r="G663" s="8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32"/>
      <c r="S663" s="8"/>
      <c r="T663" s="8"/>
      <c r="U663" s="8"/>
      <c r="V663" s="65"/>
      <c r="W663" s="65"/>
      <c r="X663" s="65"/>
      <c r="Y663" s="65"/>
      <c r="Z663" s="65"/>
      <c r="AA663" s="65"/>
      <c r="AB663" s="65"/>
      <c r="AC663" s="65"/>
      <c r="AD663" s="32">
        <f>AD664+AD676</f>
        <v>4682558.96</v>
      </c>
      <c r="AE663" s="32"/>
      <c r="AF663" s="32"/>
      <c r="AG663" s="32">
        <f>AG664+AG676</f>
        <v>4578310</v>
      </c>
      <c r="AH663" s="54"/>
      <c r="AI663" s="32">
        <f>AI664+AI676</f>
        <v>4578310</v>
      </c>
    </row>
    <row r="664" spans="1:35" ht="22.5">
      <c r="A664" s="3" t="s">
        <v>66</v>
      </c>
      <c r="B664" s="15">
        <v>99</v>
      </c>
      <c r="C664" s="15">
        <v>0</v>
      </c>
      <c r="D664" s="15">
        <v>905</v>
      </c>
      <c r="E664" s="15">
        <v>1004</v>
      </c>
      <c r="F664" s="14"/>
      <c r="G664" s="8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32"/>
      <c r="S664" s="8"/>
      <c r="T664" s="8"/>
      <c r="U664" s="8"/>
      <c r="V664" s="65"/>
      <c r="W664" s="65"/>
      <c r="X664" s="65"/>
      <c r="Y664" s="65"/>
      <c r="Z664" s="65"/>
      <c r="AA664" s="65"/>
      <c r="AB664" s="65"/>
      <c r="AC664" s="65"/>
      <c r="AD664" s="32">
        <f>AD665+AD669+AD672</f>
        <v>2864811.35</v>
      </c>
      <c r="AE664" s="32"/>
      <c r="AF664" s="32"/>
      <c r="AG664" s="32">
        <f>AG665+AG669+AG672</f>
        <v>2744338</v>
      </c>
      <c r="AH664" s="54"/>
      <c r="AI664" s="32">
        <f>AI665+AI669+AI672</f>
        <v>2744338</v>
      </c>
    </row>
    <row r="665" spans="1:35" ht="33.75">
      <c r="A665" s="13" t="s">
        <v>13</v>
      </c>
      <c r="B665" s="15">
        <v>99</v>
      </c>
      <c r="C665" s="15">
        <v>0</v>
      </c>
      <c r="D665" s="15">
        <v>905</v>
      </c>
      <c r="E665" s="15">
        <v>1004</v>
      </c>
      <c r="F665" s="14" t="s">
        <v>14</v>
      </c>
      <c r="G665" s="8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32"/>
      <c r="S665" s="8"/>
      <c r="T665" s="8"/>
      <c r="U665" s="8"/>
      <c r="V665" s="32"/>
      <c r="W665" s="32"/>
      <c r="X665" s="32"/>
      <c r="Y665" s="32"/>
      <c r="Z665" s="32"/>
      <c r="AA665" s="32"/>
      <c r="AB665" s="32"/>
      <c r="AC665" s="32"/>
      <c r="AD665" s="32">
        <f>AD666</f>
        <v>1829333.92</v>
      </c>
      <c r="AE665" s="32"/>
      <c r="AF665" s="32"/>
      <c r="AG665" s="32">
        <f>AG666</f>
        <v>1836547</v>
      </c>
      <c r="AH665" s="32"/>
      <c r="AI665" s="32">
        <f>AI666</f>
        <v>1836547</v>
      </c>
    </row>
    <row r="666" spans="1:35" ht="11.25">
      <c r="A666" s="13" t="s">
        <v>15</v>
      </c>
      <c r="B666" s="15">
        <v>99</v>
      </c>
      <c r="C666" s="15">
        <v>0</v>
      </c>
      <c r="D666" s="15">
        <v>905</v>
      </c>
      <c r="E666" s="15">
        <v>1004</v>
      </c>
      <c r="F666" s="14" t="s">
        <v>16</v>
      </c>
      <c r="G666" s="8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32"/>
      <c r="S666" s="8"/>
      <c r="T666" s="8"/>
      <c r="U666" s="8"/>
      <c r="V666" s="32"/>
      <c r="W666" s="32"/>
      <c r="X666" s="32"/>
      <c r="Y666" s="32"/>
      <c r="Z666" s="32"/>
      <c r="AA666" s="32"/>
      <c r="AB666" s="32"/>
      <c r="AC666" s="32"/>
      <c r="AD666" s="32">
        <f>AD667+AD668</f>
        <v>1829333.92</v>
      </c>
      <c r="AE666" s="32"/>
      <c r="AF666" s="32"/>
      <c r="AG666" s="32">
        <f>AG667+AG668</f>
        <v>1836547</v>
      </c>
      <c r="AH666" s="32"/>
      <c r="AI666" s="32">
        <f>AI667+AI668</f>
        <v>1836547</v>
      </c>
    </row>
    <row r="667" spans="1:35" ht="22.5">
      <c r="A667" s="13" t="s">
        <v>78</v>
      </c>
      <c r="B667" s="15">
        <v>99</v>
      </c>
      <c r="C667" s="15">
        <v>0</v>
      </c>
      <c r="D667" s="15">
        <v>905</v>
      </c>
      <c r="E667" s="15">
        <v>1004</v>
      </c>
      <c r="F667" s="14">
        <v>121</v>
      </c>
      <c r="G667" s="8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32"/>
      <c r="S667" s="8"/>
      <c r="T667" s="8"/>
      <c r="U667" s="8"/>
      <c r="V667" s="65">
        <v>1762233.92</v>
      </c>
      <c r="W667" s="65"/>
      <c r="X667" s="65"/>
      <c r="Y667" s="65"/>
      <c r="Z667" s="65"/>
      <c r="AA667" s="65"/>
      <c r="AB667" s="65"/>
      <c r="AC667" s="65"/>
      <c r="AD667" s="32">
        <f>R667+S667+U667+V667</f>
        <v>1762233.92</v>
      </c>
      <c r="AE667" s="59">
        <v>1763907</v>
      </c>
      <c r="AF667" s="59"/>
      <c r="AG667" s="62">
        <v>1763907</v>
      </c>
      <c r="AH667" s="58">
        <v>1763907</v>
      </c>
      <c r="AI667" s="62">
        <v>1763907</v>
      </c>
    </row>
    <row r="668" spans="1:35" ht="22.5">
      <c r="A668" s="13" t="s">
        <v>65</v>
      </c>
      <c r="B668" s="15">
        <v>99</v>
      </c>
      <c r="C668" s="15">
        <v>0</v>
      </c>
      <c r="D668" s="15">
        <v>905</v>
      </c>
      <c r="E668" s="15">
        <v>1004</v>
      </c>
      <c r="F668" s="14">
        <v>122</v>
      </c>
      <c r="G668" s="8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32"/>
      <c r="S668" s="8"/>
      <c r="T668" s="8"/>
      <c r="U668" s="8"/>
      <c r="V668" s="65">
        <v>67100</v>
      </c>
      <c r="W668" s="65"/>
      <c r="X668" s="65"/>
      <c r="Y668" s="65"/>
      <c r="Z668" s="65"/>
      <c r="AA668" s="65"/>
      <c r="AB668" s="65"/>
      <c r="AC668" s="65"/>
      <c r="AD668" s="32">
        <f>R668+S668+U668+V668</f>
        <v>67100</v>
      </c>
      <c r="AE668" s="59">
        <v>72640</v>
      </c>
      <c r="AF668" s="59"/>
      <c r="AG668" s="62">
        <v>72640</v>
      </c>
      <c r="AH668" s="58">
        <v>72640</v>
      </c>
      <c r="AI668" s="62">
        <v>72640</v>
      </c>
    </row>
    <row r="669" spans="1:35" ht="11.25">
      <c r="A669" s="13" t="s">
        <v>17</v>
      </c>
      <c r="B669" s="15">
        <v>99</v>
      </c>
      <c r="C669" s="15">
        <v>0</v>
      </c>
      <c r="D669" s="15">
        <v>905</v>
      </c>
      <c r="E669" s="15">
        <v>1004</v>
      </c>
      <c r="F669" s="14">
        <v>200</v>
      </c>
      <c r="G669" s="8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32"/>
      <c r="S669" s="8"/>
      <c r="T669" s="8"/>
      <c r="U669" s="8"/>
      <c r="V669" s="32"/>
      <c r="W669" s="32"/>
      <c r="X669" s="32"/>
      <c r="Y669" s="32"/>
      <c r="Z669" s="32"/>
      <c r="AA669" s="32"/>
      <c r="AB669" s="32"/>
      <c r="AC669" s="32"/>
      <c r="AD669" s="32">
        <f>AD670+AD671</f>
        <v>1007977.43</v>
      </c>
      <c r="AE669" s="32"/>
      <c r="AF669" s="32"/>
      <c r="AG669" s="32">
        <f>AG670+AG671</f>
        <v>880291</v>
      </c>
      <c r="AH669" s="32"/>
      <c r="AI669" s="32">
        <f>AI670+AI671</f>
        <v>880291</v>
      </c>
    </row>
    <row r="670" spans="1:35" ht="22.5" hidden="1">
      <c r="A670" s="13" t="s">
        <v>19</v>
      </c>
      <c r="B670" s="15">
        <v>99</v>
      </c>
      <c r="C670" s="15">
        <v>0</v>
      </c>
      <c r="D670" s="15">
        <v>905</v>
      </c>
      <c r="E670" s="15">
        <v>1004</v>
      </c>
      <c r="F670" s="14">
        <v>240</v>
      </c>
      <c r="G670" s="8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32"/>
      <c r="S670" s="8"/>
      <c r="T670" s="8"/>
      <c r="U670" s="8"/>
      <c r="V670" s="65"/>
      <c r="W670" s="65"/>
      <c r="X670" s="65"/>
      <c r="Y670" s="65"/>
      <c r="Z670" s="65"/>
      <c r="AA670" s="65"/>
      <c r="AB670" s="65"/>
      <c r="AC670" s="65"/>
      <c r="AD670" s="32">
        <f>R670+S670+U670</f>
        <v>0</v>
      </c>
      <c r="AE670" s="55"/>
      <c r="AF670" s="55"/>
      <c r="AG670" s="54"/>
      <c r="AH670" s="54"/>
      <c r="AI670" s="54"/>
    </row>
    <row r="671" spans="1:35" ht="11.25">
      <c r="A671" s="13" t="s">
        <v>185</v>
      </c>
      <c r="B671" s="15">
        <v>99</v>
      </c>
      <c r="C671" s="15">
        <v>0</v>
      </c>
      <c r="D671" s="15">
        <v>905</v>
      </c>
      <c r="E671" s="15">
        <v>1004</v>
      </c>
      <c r="F671" s="14">
        <v>244</v>
      </c>
      <c r="G671" s="8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32"/>
      <c r="S671" s="8"/>
      <c r="T671" s="8"/>
      <c r="U671" s="8"/>
      <c r="V671" s="65">
        <v>747290</v>
      </c>
      <c r="W671" s="65"/>
      <c r="X671" s="65"/>
      <c r="Y671" s="65"/>
      <c r="Z671" s="65">
        <v>100000</v>
      </c>
      <c r="AA671" s="65"/>
      <c r="AB671" s="65">
        <v>100000</v>
      </c>
      <c r="AC671" s="65">
        <v>60687.43</v>
      </c>
      <c r="AD671" s="32">
        <f>U671+V671+Z671+AB671+AC671</f>
        <v>1007977.43</v>
      </c>
      <c r="AE671" s="59">
        <v>880291</v>
      </c>
      <c r="AF671" s="59"/>
      <c r="AG671" s="62">
        <v>880291</v>
      </c>
      <c r="AH671" s="58">
        <v>880291</v>
      </c>
      <c r="AI671" s="62">
        <v>880291</v>
      </c>
    </row>
    <row r="672" spans="1:35" ht="11.25">
      <c r="A672" s="13" t="s">
        <v>21</v>
      </c>
      <c r="B672" s="15">
        <v>99</v>
      </c>
      <c r="C672" s="15">
        <v>0</v>
      </c>
      <c r="D672" s="15">
        <v>905</v>
      </c>
      <c r="E672" s="15">
        <v>1004</v>
      </c>
      <c r="F672" s="14" t="s">
        <v>22</v>
      </c>
      <c r="G672" s="8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32"/>
      <c r="S672" s="8"/>
      <c r="T672" s="8"/>
      <c r="U672" s="8"/>
      <c r="V672" s="65"/>
      <c r="W672" s="65"/>
      <c r="X672" s="65"/>
      <c r="Y672" s="65"/>
      <c r="Z672" s="65"/>
      <c r="AA672" s="65"/>
      <c r="AB672" s="65"/>
      <c r="AC672" s="65"/>
      <c r="AD672" s="32">
        <f>AD673</f>
        <v>27500</v>
      </c>
      <c r="AE672" s="32"/>
      <c r="AF672" s="32"/>
      <c r="AG672" s="32">
        <f>AG673</f>
        <v>27500</v>
      </c>
      <c r="AH672" s="32"/>
      <c r="AI672" s="32">
        <f>AI673</f>
        <v>27500</v>
      </c>
    </row>
    <row r="673" spans="1:35" ht="11.25">
      <c r="A673" s="13" t="s">
        <v>49</v>
      </c>
      <c r="B673" s="15">
        <v>99</v>
      </c>
      <c r="C673" s="15">
        <v>0</v>
      </c>
      <c r="D673" s="15">
        <v>905</v>
      </c>
      <c r="E673" s="15">
        <v>1004</v>
      </c>
      <c r="F673" s="14">
        <v>850</v>
      </c>
      <c r="G673" s="8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32"/>
      <c r="S673" s="8"/>
      <c r="T673" s="8"/>
      <c r="U673" s="8"/>
      <c r="V673" s="65"/>
      <c r="W673" s="65"/>
      <c r="X673" s="65"/>
      <c r="Y673" s="65"/>
      <c r="Z673" s="65"/>
      <c r="AA673" s="65"/>
      <c r="AB673" s="65"/>
      <c r="AC673" s="65"/>
      <c r="AD673" s="32">
        <f>AD675</f>
        <v>27500</v>
      </c>
      <c r="AE673" s="32"/>
      <c r="AF673" s="32"/>
      <c r="AG673" s="32">
        <f>AG675</f>
        <v>27500</v>
      </c>
      <c r="AH673" s="32"/>
      <c r="AI673" s="32">
        <f>AI675</f>
        <v>27500</v>
      </c>
    </row>
    <row r="674" spans="1:35" ht="11.25" hidden="1">
      <c r="A674" s="13" t="s">
        <v>23</v>
      </c>
      <c r="B674" s="15">
        <v>99</v>
      </c>
      <c r="C674" s="15">
        <v>0</v>
      </c>
      <c r="D674" s="15">
        <v>905</v>
      </c>
      <c r="E674" s="15">
        <v>1004</v>
      </c>
      <c r="F674" s="14" t="s">
        <v>24</v>
      </c>
      <c r="G674" s="8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32"/>
      <c r="S674" s="8"/>
      <c r="T674" s="8"/>
      <c r="U674" s="8"/>
      <c r="V674" s="65"/>
      <c r="W674" s="65"/>
      <c r="X674" s="65"/>
      <c r="Y674" s="65"/>
      <c r="Z674" s="65"/>
      <c r="AA674" s="65"/>
      <c r="AB674" s="65"/>
      <c r="AC674" s="65"/>
      <c r="AD674" s="32">
        <v>0</v>
      </c>
      <c r="AE674" s="32"/>
      <c r="AF674" s="32"/>
      <c r="AG674" s="54"/>
      <c r="AH674" s="54"/>
      <c r="AI674" s="54"/>
    </row>
    <row r="675" spans="1:35" ht="11.25">
      <c r="A675" s="13" t="s">
        <v>25</v>
      </c>
      <c r="B675" s="15">
        <v>99</v>
      </c>
      <c r="C675" s="15">
        <v>0</v>
      </c>
      <c r="D675" s="15">
        <v>905</v>
      </c>
      <c r="E675" s="15">
        <v>1004</v>
      </c>
      <c r="F675" s="14" t="s">
        <v>26</v>
      </c>
      <c r="G675" s="8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32"/>
      <c r="S675" s="8"/>
      <c r="T675" s="8"/>
      <c r="U675" s="8"/>
      <c r="V675" s="65">
        <v>27500</v>
      </c>
      <c r="W675" s="65"/>
      <c r="X675" s="65"/>
      <c r="Y675" s="65"/>
      <c r="Z675" s="65"/>
      <c r="AA675" s="65"/>
      <c r="AB675" s="65"/>
      <c r="AC675" s="65"/>
      <c r="AD675" s="32">
        <f>R675+S675+V675</f>
        <v>27500</v>
      </c>
      <c r="AE675" s="59">
        <v>27500</v>
      </c>
      <c r="AF675" s="59"/>
      <c r="AG675" s="62">
        <v>27500</v>
      </c>
      <c r="AH675" s="58">
        <v>27500</v>
      </c>
      <c r="AI675" s="62">
        <v>27500</v>
      </c>
    </row>
    <row r="676" spans="1:35" ht="22.5">
      <c r="A676" s="13" t="s">
        <v>47</v>
      </c>
      <c r="B676" s="15">
        <v>99</v>
      </c>
      <c r="C676" s="15">
        <v>0</v>
      </c>
      <c r="D676" s="15">
        <v>905</v>
      </c>
      <c r="E676" s="15">
        <v>1005</v>
      </c>
      <c r="F676" s="12" t="s">
        <v>0</v>
      </c>
      <c r="G676" s="8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32"/>
      <c r="S676" s="8"/>
      <c r="T676" s="8"/>
      <c r="U676" s="8"/>
      <c r="V676" s="65"/>
      <c r="W676" s="65"/>
      <c r="X676" s="65"/>
      <c r="Y676" s="65"/>
      <c r="Z676" s="65"/>
      <c r="AA676" s="65"/>
      <c r="AB676" s="65"/>
      <c r="AC676" s="65"/>
      <c r="AD676" s="32">
        <f>AD677</f>
        <v>1817747.61</v>
      </c>
      <c r="AE676" s="32"/>
      <c r="AF676" s="32"/>
      <c r="AG676" s="32">
        <f>AG677</f>
        <v>1833972</v>
      </c>
      <c r="AH676" s="32"/>
      <c r="AI676" s="32">
        <f>AI677</f>
        <v>1833972</v>
      </c>
    </row>
    <row r="677" spans="1:35" ht="33.75">
      <c r="A677" s="13" t="s">
        <v>13</v>
      </c>
      <c r="B677" s="15">
        <v>99</v>
      </c>
      <c r="C677" s="15">
        <v>0</v>
      </c>
      <c r="D677" s="15">
        <v>905</v>
      </c>
      <c r="E677" s="15">
        <v>1005</v>
      </c>
      <c r="F677" s="14" t="s">
        <v>14</v>
      </c>
      <c r="G677" s="8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32"/>
      <c r="S677" s="8"/>
      <c r="T677" s="8"/>
      <c r="U677" s="8"/>
      <c r="V677" s="32"/>
      <c r="W677" s="32"/>
      <c r="X677" s="32"/>
      <c r="Y677" s="32"/>
      <c r="Z677" s="32"/>
      <c r="AA677" s="32"/>
      <c r="AB677" s="32"/>
      <c r="AC677" s="32"/>
      <c r="AD677" s="32">
        <f>AD678</f>
        <v>1817747.61</v>
      </c>
      <c r="AE677" s="32"/>
      <c r="AF677" s="32"/>
      <c r="AG677" s="32">
        <f>AG678</f>
        <v>1833972</v>
      </c>
      <c r="AH677" s="32"/>
      <c r="AI677" s="32">
        <f>AI678</f>
        <v>1833972</v>
      </c>
    </row>
    <row r="678" spans="1:35" ht="11.25">
      <c r="A678" s="13" t="s">
        <v>15</v>
      </c>
      <c r="B678" s="15">
        <v>99</v>
      </c>
      <c r="C678" s="15">
        <v>0</v>
      </c>
      <c r="D678" s="15">
        <v>905</v>
      </c>
      <c r="E678" s="15">
        <v>1005</v>
      </c>
      <c r="F678" s="14" t="s">
        <v>16</v>
      </c>
      <c r="G678" s="8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32"/>
      <c r="S678" s="8"/>
      <c r="T678" s="8"/>
      <c r="U678" s="8"/>
      <c r="V678" s="32"/>
      <c r="W678" s="32"/>
      <c r="X678" s="32"/>
      <c r="Y678" s="32"/>
      <c r="Z678" s="32"/>
      <c r="AA678" s="32"/>
      <c r="AB678" s="32"/>
      <c r="AC678" s="32"/>
      <c r="AD678" s="32">
        <f>AD679+AD680</f>
        <v>1817747.61</v>
      </c>
      <c r="AE678" s="32"/>
      <c r="AF678" s="32"/>
      <c r="AG678" s="32">
        <f>AG679+AG680</f>
        <v>1833972</v>
      </c>
      <c r="AH678" s="32"/>
      <c r="AI678" s="32">
        <f>AI679+AI680</f>
        <v>1833972</v>
      </c>
    </row>
    <row r="679" spans="1:35" ht="22.5">
      <c r="A679" s="13" t="s">
        <v>78</v>
      </c>
      <c r="B679" s="15">
        <v>99</v>
      </c>
      <c r="C679" s="15">
        <v>0</v>
      </c>
      <c r="D679" s="15">
        <v>905</v>
      </c>
      <c r="E679" s="15">
        <v>1005</v>
      </c>
      <c r="F679" s="14">
        <v>121</v>
      </c>
      <c r="G679" s="8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32"/>
      <c r="S679" s="8"/>
      <c r="T679" s="8"/>
      <c r="U679" s="8"/>
      <c r="V679" s="65">
        <v>1754427.61</v>
      </c>
      <c r="W679" s="65"/>
      <c r="X679" s="65"/>
      <c r="Y679" s="65"/>
      <c r="Z679" s="65"/>
      <c r="AA679" s="65">
        <v>-349290</v>
      </c>
      <c r="AB679" s="65"/>
      <c r="AC679" s="65">
        <v>341000</v>
      </c>
      <c r="AD679" s="32">
        <f>R679+S679+U679+V679+AA679+AC679</f>
        <v>1746137.61</v>
      </c>
      <c r="AE679" s="59">
        <v>1763818</v>
      </c>
      <c r="AF679" s="59"/>
      <c r="AG679" s="62">
        <v>1763818</v>
      </c>
      <c r="AH679" s="58">
        <v>1763818</v>
      </c>
      <c r="AI679" s="62">
        <v>1763818</v>
      </c>
    </row>
    <row r="680" spans="1:35" ht="22.5">
      <c r="A680" s="13" t="s">
        <v>65</v>
      </c>
      <c r="B680" s="15">
        <v>99</v>
      </c>
      <c r="C680" s="15">
        <v>0</v>
      </c>
      <c r="D680" s="15">
        <v>905</v>
      </c>
      <c r="E680" s="15">
        <v>1005</v>
      </c>
      <c r="F680" s="14">
        <v>122</v>
      </c>
      <c r="G680" s="8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32"/>
      <c r="S680" s="8"/>
      <c r="T680" s="8"/>
      <c r="U680" s="8"/>
      <c r="V680" s="65">
        <v>39060</v>
      </c>
      <c r="W680" s="65"/>
      <c r="X680" s="65"/>
      <c r="Y680" s="65"/>
      <c r="Z680" s="65"/>
      <c r="AA680" s="65"/>
      <c r="AB680" s="65"/>
      <c r="AC680" s="65">
        <v>32550</v>
      </c>
      <c r="AD680" s="32">
        <f>R680+S680+U680+V680+AC680</f>
        <v>71610</v>
      </c>
      <c r="AE680" s="59">
        <v>70154</v>
      </c>
      <c r="AF680" s="59"/>
      <c r="AG680" s="62">
        <v>70154</v>
      </c>
      <c r="AH680" s="58">
        <v>70154</v>
      </c>
      <c r="AI680" s="62">
        <v>70154</v>
      </c>
    </row>
    <row r="681" spans="1:35" ht="11.25">
      <c r="A681" s="3" t="s">
        <v>178</v>
      </c>
      <c r="B681" s="15">
        <v>99</v>
      </c>
      <c r="C681" s="15">
        <v>0</v>
      </c>
      <c r="D681" s="15">
        <v>902</v>
      </c>
      <c r="E681" s="15">
        <v>1012</v>
      </c>
      <c r="F681" s="16"/>
      <c r="G681" s="8">
        <f>G684</f>
        <v>7400000</v>
      </c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8">
        <f>R684</f>
        <v>3500000</v>
      </c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>
        <f>AD684+AD682</f>
        <v>835255.5499999999</v>
      </c>
      <c r="AE681" s="8"/>
      <c r="AF681" s="8"/>
      <c r="AG681" s="8">
        <f>AG684</f>
        <v>3500000</v>
      </c>
      <c r="AH681" s="8"/>
      <c r="AI681" s="8">
        <f>AI684</f>
        <v>3500000</v>
      </c>
    </row>
    <row r="682" spans="1:35" ht="12">
      <c r="A682" s="52" t="s">
        <v>34</v>
      </c>
      <c r="B682" s="15">
        <v>99</v>
      </c>
      <c r="C682" s="15">
        <v>0</v>
      </c>
      <c r="D682" s="15">
        <v>902</v>
      </c>
      <c r="E682" s="15">
        <v>1012</v>
      </c>
      <c r="F682" s="16">
        <v>300</v>
      </c>
      <c r="G682" s="8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>
        <f>AD683</f>
        <v>468200</v>
      </c>
      <c r="AE682" s="8"/>
      <c r="AF682" s="8"/>
      <c r="AG682" s="8"/>
      <c r="AH682" s="8"/>
      <c r="AI682" s="8"/>
    </row>
    <row r="683" spans="1:35" ht="12">
      <c r="A683" s="52" t="s">
        <v>34</v>
      </c>
      <c r="B683" s="15">
        <v>99</v>
      </c>
      <c r="C683" s="15">
        <v>0</v>
      </c>
      <c r="D683" s="15">
        <v>902</v>
      </c>
      <c r="E683" s="15">
        <v>1012</v>
      </c>
      <c r="F683" s="16">
        <v>360</v>
      </c>
      <c r="G683" s="8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8"/>
      <c r="S683" s="8"/>
      <c r="T683" s="8"/>
      <c r="U683" s="8"/>
      <c r="V683" s="8">
        <v>5000</v>
      </c>
      <c r="W683" s="8"/>
      <c r="X683" s="8">
        <v>5000</v>
      </c>
      <c r="Y683" s="8">
        <v>408200</v>
      </c>
      <c r="Z683" s="8"/>
      <c r="AA683" s="8"/>
      <c r="AB683" s="8"/>
      <c r="AC683" s="8">
        <v>50000</v>
      </c>
      <c r="AD683" s="8">
        <f>V683+X683+Y683+AC683</f>
        <v>468200</v>
      </c>
      <c r="AE683" s="8"/>
      <c r="AF683" s="8"/>
      <c r="AG683" s="8"/>
      <c r="AH683" s="8"/>
      <c r="AI683" s="8"/>
    </row>
    <row r="684" spans="1:35" ht="11.25">
      <c r="A684" s="3" t="s">
        <v>21</v>
      </c>
      <c r="B684" s="15">
        <v>99</v>
      </c>
      <c r="C684" s="15">
        <v>0</v>
      </c>
      <c r="D684" s="15">
        <v>902</v>
      </c>
      <c r="E684" s="15">
        <v>1012</v>
      </c>
      <c r="F684" s="16">
        <v>800</v>
      </c>
      <c r="G684" s="8">
        <f>G685</f>
        <v>7400000</v>
      </c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8">
        <f>R685</f>
        <v>3500000</v>
      </c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>
        <f>AD685</f>
        <v>367055.54999999993</v>
      </c>
      <c r="AE684" s="8"/>
      <c r="AF684" s="8"/>
      <c r="AG684" s="8">
        <f>AG685</f>
        <v>3500000</v>
      </c>
      <c r="AH684" s="8"/>
      <c r="AI684" s="8">
        <f>AI685</f>
        <v>3500000</v>
      </c>
    </row>
    <row r="685" spans="1:35" ht="11.25">
      <c r="A685" s="3" t="s">
        <v>33</v>
      </c>
      <c r="B685" s="15">
        <v>99</v>
      </c>
      <c r="C685" s="15">
        <v>0</v>
      </c>
      <c r="D685" s="15">
        <v>902</v>
      </c>
      <c r="E685" s="15">
        <v>1012</v>
      </c>
      <c r="F685" s="16">
        <v>870</v>
      </c>
      <c r="G685" s="8">
        <v>7400000</v>
      </c>
      <c r="H685" s="2"/>
      <c r="I685" s="2">
        <v>-124370</v>
      </c>
      <c r="J685" s="2"/>
      <c r="K685" s="2">
        <v>-1331370</v>
      </c>
      <c r="L685" s="2">
        <v>-265298</v>
      </c>
      <c r="M685" s="2">
        <v>-704769.43</v>
      </c>
      <c r="N685" s="2">
        <v>-421626.2</v>
      </c>
      <c r="O685" s="2">
        <v>-1259381.55</v>
      </c>
      <c r="P685" s="2">
        <v>-808816</v>
      </c>
      <c r="Q685" s="2">
        <v>-374634</v>
      </c>
      <c r="R685" s="8">
        <v>3500000</v>
      </c>
      <c r="S685" s="8"/>
      <c r="T685" s="8"/>
      <c r="U685" s="8"/>
      <c r="V685" s="8">
        <v>-2101840.41</v>
      </c>
      <c r="W685" s="8"/>
      <c r="X685" s="8">
        <v>-38867.66</v>
      </c>
      <c r="Y685" s="8">
        <v>-693356.96</v>
      </c>
      <c r="Z685" s="8">
        <v>-69505</v>
      </c>
      <c r="AA685" s="8">
        <v>-146779.42</v>
      </c>
      <c r="AB685" s="8">
        <v>-25095</v>
      </c>
      <c r="AC685" s="8">
        <v>-57500</v>
      </c>
      <c r="AD685" s="32">
        <f>R685+S685+T685+U685+V685+W685+X685+Y685+Z685+AA685+AB685+AC685</f>
        <v>367055.54999999993</v>
      </c>
      <c r="AE685" s="32">
        <v>0</v>
      </c>
      <c r="AF685" s="32"/>
      <c r="AG685" s="62">
        <v>3500000</v>
      </c>
      <c r="AH685" s="10">
        <v>0</v>
      </c>
      <c r="AI685" s="62">
        <v>3500000</v>
      </c>
    </row>
    <row r="686" spans="1:35" ht="11.25">
      <c r="A686" s="18" t="s">
        <v>95</v>
      </c>
      <c r="B686" s="15"/>
      <c r="C686" s="15"/>
      <c r="D686" s="15"/>
      <c r="E686" s="15"/>
      <c r="F686" s="16"/>
      <c r="G686" s="21" t="e">
        <f>G8+G325+G361+G496+#REF!+G518+G527+G535+G541+G567+#REF!+#REF!+G598+G604</f>
        <v>#REF!</v>
      </c>
      <c r="H686" s="2"/>
      <c r="I686" s="2"/>
      <c r="J686" s="2"/>
      <c r="K686" s="2">
        <f>SUM(K8:K685)</f>
        <v>2469703</v>
      </c>
      <c r="L686" s="2"/>
      <c r="M686" s="2"/>
      <c r="N686" s="2"/>
      <c r="O686" s="2"/>
      <c r="P686" s="2">
        <f>SUM(P8:P685)</f>
        <v>8549866.540000001</v>
      </c>
      <c r="Q686" s="2"/>
      <c r="R686" s="21">
        <f>R8+R325+R361+R496+R518+R527+R535+R541+R567+R598+R604+R585</f>
        <v>711155846.9999999</v>
      </c>
      <c r="S686" s="21">
        <f>SUM(S8:S685)</f>
        <v>3254878.000000001</v>
      </c>
      <c r="T686" s="21"/>
      <c r="U686" s="21"/>
      <c r="V686" s="21">
        <f>SUM(V8:V685)</f>
        <v>138458780.52000004</v>
      </c>
      <c r="W686" s="21"/>
      <c r="X686" s="21"/>
      <c r="Y686" s="21"/>
      <c r="Z686" s="21"/>
      <c r="AA686" s="21"/>
      <c r="AB686" s="21"/>
      <c r="AC686" s="21"/>
      <c r="AD686" s="21">
        <f>AD8+AD325+AD361+AD496+AD518+AD527+AD535+AD541+AD567+AD598+AD604+AD585+AD595+AD649+AD663+AD293+AD273</f>
        <v>942823026.0499998</v>
      </c>
      <c r="AE686" s="21"/>
      <c r="AF686" s="21"/>
      <c r="AG686" s="21">
        <f>AG8+AG325+AG361+AG496+AG518+AG527+AG535+AG541+AG567+AG598+AG604+AG585+AG595+AG649+AG663+AG293</f>
        <v>739024774.9999999</v>
      </c>
      <c r="AH686" s="21"/>
      <c r="AI686" s="21">
        <f>AI8+AI325+AI361+AI496+AI518+AI527+AI535+AI541+AI567+AI598+AI604+AI585+AI595+AI649+AI663+AI293</f>
        <v>749714372.0000001</v>
      </c>
    </row>
    <row r="687" spans="1:35" ht="11.25">
      <c r="A687" s="42"/>
      <c r="B687" s="39"/>
      <c r="C687" s="39"/>
      <c r="D687" s="39"/>
      <c r="E687" s="39"/>
      <c r="F687" s="38"/>
      <c r="G687" s="40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Z687" s="1">
        <f>SUM(Z8:Z686)</f>
        <v>1100000.0000000002</v>
      </c>
      <c r="AA687" s="1"/>
      <c r="AB687" s="1"/>
      <c r="AC687" s="1"/>
      <c r="AG687" s="1">
        <v>723512935</v>
      </c>
      <c r="AI687" s="1">
        <v>749043732</v>
      </c>
    </row>
    <row r="688" spans="33:35" ht="11.25">
      <c r="AG688" s="1">
        <f>AG686-AG687</f>
        <v>15511839.99999988</v>
      </c>
      <c r="AI688" s="1">
        <f>AI686-AI687</f>
        <v>670640.0000001192</v>
      </c>
    </row>
    <row r="689" spans="1:35" ht="11.25">
      <c r="A689" s="37" t="s">
        <v>96</v>
      </c>
      <c r="B689" s="43"/>
      <c r="C689" s="43"/>
      <c r="D689" s="43"/>
      <c r="E689" s="43"/>
      <c r="G689" s="43" t="s">
        <v>97</v>
      </c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47" t="s">
        <v>129</v>
      </c>
      <c r="V689" s="1">
        <f>V14+V15+V19+V20+V23+V41+V68+V72+V75+V82+V92+V95+V98+V119+V144+V147+V194+V207+V300+V324+V338+V339+V342+V360+V367+V384+V424+V446+V447+V450+V462+V470+V483+V487+V501+V502+V505+V540+V550+V562+V566+V597+V609+V610+V613+V617+V621+V622+V627+V628+V635+V636+V653+V654+V658+V659+V662+V667+V668+V675+V679+V680+V683+V685+V644+V671+V295</f>
        <v>112526284.58</v>
      </c>
      <c r="W689" s="1"/>
      <c r="X689" s="1"/>
      <c r="Y689" s="1"/>
      <c r="Z689" s="1"/>
      <c r="AA689" s="1"/>
      <c r="AB689" s="1"/>
      <c r="AC689" s="1"/>
      <c r="AD689" s="1" t="s">
        <v>129</v>
      </c>
      <c r="AE689" s="1">
        <f>AE14+AE15+AE19+AE20+AE23+AE41+AE68+AE72+AE75+AE82+AE92+AE95+AE98+AE119+AE144+AE147+AE194+AE207+AE300+AE324+AE338+AE339+AE342+AE360+AE367+AE384+AE424+AE446+AE447+AE450+AE462+AE470+AE483+AE487+AE501+AE502+AE505+AE540+AE550+AE562+AE566+AE597+AE609+AE610+AE613+AE617+AE621+AE622+AE627+AE628+AE635+AE636+AE653+AE654+AE658+AE659+AE662+AE667+AE668+AE675+AE679+AE680+AE683+AE685+AE644+AE671+AE511</f>
        <v>1011840.0000000009</v>
      </c>
      <c r="AF689" s="1"/>
      <c r="AG689" s="51">
        <v>723512935</v>
      </c>
      <c r="AH689" s="1">
        <f>AH14+AH15+AH19+AH20+AH23+AH41+AH68+AH72+AH75+AH82+AH92+AH95+AH98+AH119+AH144+AH147+AH194+AH207+AH300+AH324+AH338+AH339+AH342+AH360+AH367+AH384+AH424+AH446+AH447+AH450+AH462+AH470+AH483+AH487+AH501+AH502+AH505+AH540+AH550+AH562+AH566+AH597+AH609+AH610+AH613+AH617+AH621+AH622+AH627+AH628+AH635+AH636+AH653+AH654+AH658+AH659+AH662+AH667+AH668+AH675+AH679+AH680+AH683+AH685+AH644+AH671+AH534+AH532+AH511</f>
        <v>670640</v>
      </c>
      <c r="AI689" s="51">
        <v>749043732</v>
      </c>
    </row>
    <row r="692" ht="11.25">
      <c r="AD692" s="1"/>
    </row>
    <row r="693" ht="11.25">
      <c r="AD693" s="1"/>
    </row>
  </sheetData>
  <sheetProtection/>
  <autoFilter ref="A7:G686"/>
  <mergeCells count="3">
    <mergeCell ref="A5:G5"/>
    <mergeCell ref="B2:AD2"/>
    <mergeCell ref="A4:AD4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2015-11-25T11:23:10Z</dcterms:modified>
  <cp:category/>
  <cp:version/>
  <cp:contentType/>
  <cp:contentStatus/>
</cp:coreProperties>
</file>