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0" windowWidth="10395" windowHeight="6240" activeTab="0"/>
  </bookViews>
  <sheets>
    <sheet name="01.12.2019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<sst xmlns="http://schemas.openxmlformats.org/spreadsheetml/2006/main" count="82" uniqueCount="57">
  <si>
    <t>С П Р А В К А</t>
  </si>
  <si>
    <t xml:space="preserve">    г.Клинцы </t>
  </si>
  <si>
    <t>Налог на доходы ф/л</t>
  </si>
  <si>
    <t>Единый налог на вменен. доход</t>
  </si>
  <si>
    <t xml:space="preserve">Единый сельск. налог </t>
  </si>
  <si>
    <t>Земельный налог</t>
  </si>
  <si>
    <t>Госпошлина</t>
  </si>
  <si>
    <t>Задолженность и перерасчеты по отмененным налогам и сборам</t>
  </si>
  <si>
    <t>Аренда помещений</t>
  </si>
  <si>
    <t>Аренда земли</t>
  </si>
  <si>
    <t>Доходы от перечисления прибыли МУП</t>
  </si>
  <si>
    <t>Плата за негативное воздействие на окр.ср.</t>
  </si>
  <si>
    <t>Доходы от продажи имущества</t>
  </si>
  <si>
    <t>Возврат остатков</t>
  </si>
  <si>
    <t>ИТОГО ДОХОДЫ:</t>
  </si>
  <si>
    <t>Налог на игорный бизнес( задолженность прошлых лет)</t>
  </si>
  <si>
    <t>Доходы от продажи земельных участков</t>
  </si>
  <si>
    <t>Доходы в виде прибыли  по акциям принадлежащим городским округам</t>
  </si>
  <si>
    <t>Налог на имущество физических лиц</t>
  </si>
  <si>
    <t>Штрафы, санкции , возмещение вреда</t>
  </si>
  <si>
    <t xml:space="preserve">Отклонение к годовому плану </t>
  </si>
  <si>
    <t xml:space="preserve">Доходы от продажи квартир </t>
  </si>
  <si>
    <t>собственные</t>
  </si>
  <si>
    <t>комитет по имуществу</t>
  </si>
  <si>
    <t xml:space="preserve">ИФНС </t>
  </si>
  <si>
    <t>Налог, взимаемый в связи с применением упрощен. системы</t>
  </si>
  <si>
    <t>компенсация затрат</t>
  </si>
  <si>
    <t>Прочие неналоговые доходы</t>
  </si>
  <si>
    <t>Акцизы</t>
  </si>
  <si>
    <t>Отклонение (+ -)</t>
  </si>
  <si>
    <t>Доходы от  компенсации затрат бюджетов городских округов</t>
  </si>
  <si>
    <t>Налог, взимаемый в  связи с применением патентной системы налогообложения</t>
  </si>
  <si>
    <t>Прочие доходы от использования имущества (за наем)</t>
  </si>
  <si>
    <t>невыясненные</t>
  </si>
  <si>
    <t>Прочие безвозмездные поступления (доля граждан)</t>
  </si>
  <si>
    <t>Доходы от продажи нематериальных активов</t>
  </si>
  <si>
    <t>Факт январь-май 2018г.</t>
  </si>
  <si>
    <t>Факт январь-июнь 2018г.</t>
  </si>
  <si>
    <t>Факт июнь 2018г.</t>
  </si>
  <si>
    <t>Факт январь-июль 2018г.</t>
  </si>
  <si>
    <t>Факт июль 2018г.</t>
  </si>
  <si>
    <t>Факт январь-август 2018г.</t>
  </si>
  <si>
    <t>Факт август 2018г.</t>
  </si>
  <si>
    <t>ИТОГО</t>
  </si>
  <si>
    <t>Невыясненные</t>
  </si>
  <si>
    <t>Исполнено за 2020 г.</t>
  </si>
  <si>
    <t>План на 2021 год</t>
  </si>
  <si>
    <t>Евтихова Нина Леонтьевна</t>
  </si>
  <si>
    <t xml:space="preserve">              о поступлении собственных доходов бюджета   за январь - июнь 2021  г.</t>
  </si>
  <si>
    <t>Факт июль 2020 г.</t>
  </si>
  <si>
    <t>План январь-июнь 2021 года</t>
  </si>
  <si>
    <t>Факт январь-июнь 2021 год</t>
  </si>
  <si>
    <r>
      <t xml:space="preserve">% исполнения факта январь-июнь </t>
    </r>
    <r>
      <rPr>
        <b/>
        <sz val="6"/>
        <rFont val="Arial Black"/>
        <family val="2"/>
      </rPr>
      <t>2021 г</t>
    </r>
    <r>
      <rPr>
        <b/>
        <sz val="6"/>
        <rFont val="Arial Cyr"/>
        <family val="2"/>
      </rPr>
      <t>. к факту январь-июнь 2020 г.</t>
    </r>
  </si>
  <si>
    <t>План на июль 2021г.</t>
  </si>
  <si>
    <t>Факт январь -  июнь 2020 г.</t>
  </si>
  <si>
    <r>
      <t>%                 исполнения факта за январь-июнь</t>
    </r>
    <r>
      <rPr>
        <b/>
        <sz val="5"/>
        <rFont val="Arial Black"/>
        <family val="2"/>
      </rPr>
      <t xml:space="preserve">2021 </t>
    </r>
    <r>
      <rPr>
        <b/>
        <sz val="5"/>
        <rFont val="Arial Cyr"/>
        <family val="2"/>
      </rPr>
      <t xml:space="preserve">г. к плану январь-июнь 2021 г.  </t>
    </r>
  </si>
  <si>
    <r>
      <t xml:space="preserve">% исполнения факта январь-июнь </t>
    </r>
    <r>
      <rPr>
        <b/>
        <sz val="5"/>
        <rFont val="Arial Black"/>
        <family val="2"/>
      </rPr>
      <t>2021 г</t>
    </r>
    <r>
      <rPr>
        <b/>
        <sz val="5"/>
        <rFont val="Arial Cyr"/>
        <family val="2"/>
      </rPr>
      <t>. к годовому плану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</si>
</sst>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#,##0.0"/>
  </numFmts>
  <fonts count="56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9"/>
      <name val="Arial"/>
      <family val="2"/>
    </font>
    <font>
      <b/>
      <sz val="6"/>
      <name val="Arial Cyr"/>
      <family val="2"/>
    </font>
    <font>
      <sz val="6"/>
      <name val="Arial Cyr"/>
      <family val="0"/>
    </font>
    <font>
      <i/>
      <sz val="6"/>
      <name val="Arial Cyr"/>
      <family val="0"/>
    </font>
    <font>
      <b/>
      <sz val="6"/>
      <name val="Arial Black"/>
      <family val="2"/>
    </font>
    <font>
      <b/>
      <sz val="6"/>
      <name val="Arial"/>
      <family val="2"/>
    </font>
    <font>
      <b/>
      <sz val="6"/>
      <name val="Bookman Old Style"/>
      <family val="1"/>
    </font>
    <font>
      <b/>
      <sz val="6"/>
      <name val="Times New Roman"/>
      <family val="1"/>
    </font>
    <font>
      <b/>
      <i/>
      <sz val="6"/>
      <name val="Arial Cyr"/>
      <family val="0"/>
    </font>
    <font>
      <b/>
      <sz val="10"/>
      <name val="Arial Cyr"/>
      <family val="2"/>
    </font>
    <font>
      <b/>
      <sz val="5"/>
      <name val="Arial Cyr"/>
      <family val="2"/>
    </font>
    <font>
      <b/>
      <sz val="5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10"/>
      <name val="Arial Cyr"/>
      <family val="0"/>
    </font>
    <font>
      <b/>
      <sz val="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FF0000"/>
      <name val="Arial Cyr"/>
      <family val="0"/>
    </font>
    <font>
      <b/>
      <sz val="6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33" borderId="12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2" fillId="0" borderId="0" xfId="0" applyFont="1" applyAlignment="1">
      <alignment/>
    </xf>
    <xf numFmtId="168" fontId="2" fillId="34" borderId="10" xfId="0" applyNumberFormat="1" applyFont="1" applyFill="1" applyBorder="1" applyAlignment="1">
      <alignment/>
    </xf>
    <xf numFmtId="168" fontId="2" fillId="34" borderId="12" xfId="0" applyNumberFormat="1" applyFont="1" applyFill="1" applyBorder="1" applyAlignment="1">
      <alignment/>
    </xf>
    <xf numFmtId="0" fontId="0" fillId="34" borderId="0" xfId="0" applyFill="1" applyAlignment="1">
      <alignment/>
    </xf>
    <xf numFmtId="168" fontId="3" fillId="34" borderId="12" xfId="0" applyNumberFormat="1" applyFont="1" applyFill="1" applyBorder="1" applyAlignment="1">
      <alignment horizontal="left" vertical="center"/>
    </xf>
    <xf numFmtId="168" fontId="1" fillId="0" borderId="12" xfId="0" applyNumberFormat="1" applyFont="1" applyBorder="1" applyAlignment="1">
      <alignment/>
    </xf>
    <xf numFmtId="168" fontId="3" fillId="34" borderId="13" xfId="0" applyNumberFormat="1" applyFont="1" applyFill="1" applyBorder="1" applyAlignment="1">
      <alignment horizontal="left" vertical="center"/>
    </xf>
    <xf numFmtId="168" fontId="1" fillId="34" borderId="12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8" fontId="1" fillId="34" borderId="12" xfId="0" applyNumberFormat="1" applyFont="1" applyFill="1" applyBorder="1" applyAlignment="1">
      <alignment horizontal="left" vertical="center"/>
    </xf>
    <xf numFmtId="168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68" fontId="3" fillId="0" borderId="0" xfId="0" applyNumberFormat="1" applyFont="1" applyAlignment="1">
      <alignment horizontal="left"/>
    </xf>
    <xf numFmtId="0" fontId="0" fillId="0" borderId="12" xfId="0" applyBorder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168" fontId="8" fillId="34" borderId="13" xfId="0" applyNumberFormat="1" applyFont="1" applyFill="1" applyBorder="1" applyAlignment="1">
      <alignment horizontal="center"/>
    </xf>
    <xf numFmtId="168" fontId="8" fillId="34" borderId="14" xfId="0" applyNumberFormat="1" applyFont="1" applyFill="1" applyBorder="1" applyAlignment="1">
      <alignment horizontal="center"/>
    </xf>
    <xf numFmtId="168" fontId="9" fillId="34" borderId="14" xfId="0" applyNumberFormat="1" applyFont="1" applyFill="1" applyBorder="1" applyAlignment="1">
      <alignment horizontal="center"/>
    </xf>
    <xf numFmtId="164" fontId="7" fillId="34" borderId="0" xfId="0" applyNumberFormat="1" applyFont="1" applyFill="1" applyBorder="1" applyAlignment="1">
      <alignment horizontal="center" vertical="center"/>
    </xf>
    <xf numFmtId="168" fontId="7" fillId="34" borderId="0" xfId="0" applyNumberFormat="1" applyFont="1" applyFill="1" applyBorder="1" applyAlignment="1">
      <alignment horizontal="center" vertical="center"/>
    </xf>
    <xf numFmtId="4" fontId="7" fillId="34" borderId="0" xfId="0" applyNumberFormat="1" applyFont="1" applyFill="1" applyBorder="1" applyAlignment="1">
      <alignment horizontal="center" vertical="center"/>
    </xf>
    <xf numFmtId="168" fontId="9" fillId="34" borderId="0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/>
    </xf>
    <xf numFmtId="164" fontId="8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168" fontId="7" fillId="34" borderId="0" xfId="0" applyNumberFormat="1" applyFont="1" applyFill="1" applyAlignment="1">
      <alignment horizontal="center" vertical="center"/>
    </xf>
    <xf numFmtId="0" fontId="8" fillId="34" borderId="0" xfId="0" applyFont="1" applyFill="1" applyAlignment="1">
      <alignment/>
    </xf>
    <xf numFmtId="4" fontId="8" fillId="34" borderId="0" xfId="0" applyNumberFormat="1" applyFont="1" applyFill="1" applyAlignment="1">
      <alignment/>
    </xf>
    <xf numFmtId="0" fontId="54" fillId="34" borderId="0" xfId="0" applyFont="1" applyFill="1" applyAlignment="1">
      <alignment/>
    </xf>
    <xf numFmtId="4" fontId="8" fillId="34" borderId="0" xfId="0" applyNumberFormat="1" applyFont="1" applyFill="1" applyAlignment="1">
      <alignment/>
    </xf>
    <xf numFmtId="4" fontId="54" fillId="34" borderId="0" xfId="0" applyNumberFormat="1" applyFont="1" applyFill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7" fillId="34" borderId="10" xfId="0" applyFont="1" applyFill="1" applyBorder="1" applyAlignment="1">
      <alignment horizontal="left"/>
    </xf>
    <xf numFmtId="2" fontId="7" fillId="34" borderId="10" xfId="0" applyNumberFormat="1" applyFont="1" applyFill="1" applyBorder="1" applyAlignment="1">
      <alignment horizontal="left" wrapText="1"/>
    </xf>
    <xf numFmtId="0" fontId="7" fillId="34" borderId="10" xfId="0" applyFont="1" applyFill="1" applyBorder="1" applyAlignment="1">
      <alignment horizontal="left" wrapText="1"/>
    </xf>
    <xf numFmtId="4" fontId="2" fillId="34" borderId="10" xfId="0" applyNumberFormat="1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left" wrapText="1"/>
    </xf>
    <xf numFmtId="168" fontId="8" fillId="34" borderId="16" xfId="0" applyNumberFormat="1" applyFont="1" applyFill="1" applyBorder="1" applyAlignment="1">
      <alignment horizontal="center"/>
    </xf>
    <xf numFmtId="168" fontId="9" fillId="34" borderId="17" xfId="0" applyNumberFormat="1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4" fontId="7" fillId="34" borderId="19" xfId="0" applyNumberFormat="1" applyFont="1" applyFill="1" applyBorder="1" applyAlignment="1">
      <alignment horizontal="center"/>
    </xf>
    <xf numFmtId="10" fontId="7" fillId="34" borderId="19" xfId="0" applyNumberFormat="1" applyFont="1" applyFill="1" applyBorder="1" applyAlignment="1">
      <alignment horizontal="center"/>
    </xf>
    <xf numFmtId="4" fontId="7" fillId="34" borderId="0" xfId="0" applyNumberFormat="1" applyFont="1" applyFill="1" applyBorder="1" applyAlignment="1">
      <alignment/>
    </xf>
    <xf numFmtId="4" fontId="7" fillId="34" borderId="0" xfId="0" applyNumberFormat="1" applyFont="1" applyFill="1" applyBorder="1" applyAlignment="1">
      <alignment/>
    </xf>
    <xf numFmtId="4" fontId="14" fillId="34" borderId="20" xfId="0" applyNumberFormat="1" applyFont="1" applyFill="1" applyBorder="1" applyAlignment="1">
      <alignment horizontal="center" wrapText="1"/>
    </xf>
    <xf numFmtId="4" fontId="14" fillId="34" borderId="20" xfId="0" applyNumberFormat="1" applyFont="1" applyFill="1" applyBorder="1" applyAlignment="1">
      <alignment horizontal="center"/>
    </xf>
    <xf numFmtId="4" fontId="14" fillId="34" borderId="21" xfId="0" applyNumberFormat="1" applyFont="1" applyFill="1" applyBorder="1" applyAlignment="1">
      <alignment horizontal="center"/>
    </xf>
    <xf numFmtId="4" fontId="55" fillId="34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7" fillId="34" borderId="11" xfId="0" applyFont="1" applyFill="1" applyBorder="1" applyAlignment="1">
      <alignment horizontal="left" wrapText="1"/>
    </xf>
    <xf numFmtId="0" fontId="11" fillId="34" borderId="10" xfId="0" applyFont="1" applyFill="1" applyBorder="1" applyAlignment="1">
      <alignment horizontal="left" wrapText="1"/>
    </xf>
    <xf numFmtId="168" fontId="54" fillId="34" borderId="0" xfId="0" applyNumberFormat="1" applyFont="1" applyFill="1" applyAlignment="1">
      <alignment/>
    </xf>
    <xf numFmtId="0" fontId="7" fillId="34" borderId="11" xfId="0" applyFont="1" applyFill="1" applyBorder="1" applyAlignment="1">
      <alignment horizontal="left"/>
    </xf>
    <xf numFmtId="4" fontId="14" fillId="34" borderId="22" xfId="0" applyNumberFormat="1" applyFont="1" applyFill="1" applyBorder="1" applyAlignment="1">
      <alignment horizontal="center" wrapText="1"/>
    </xf>
    <xf numFmtId="4" fontId="8" fillId="34" borderId="0" xfId="0" applyNumberFormat="1" applyFont="1" applyFill="1" applyAlignment="1">
      <alignment horizontal="center"/>
    </xf>
    <xf numFmtId="0" fontId="15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68" fontId="8" fillId="34" borderId="17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left" vertic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164" fontId="8" fillId="34" borderId="0" xfId="0" applyNumberFormat="1" applyFont="1" applyFill="1" applyBorder="1" applyAlignment="1">
      <alignment horizontal="right"/>
    </xf>
    <xf numFmtId="168" fontId="2" fillId="34" borderId="0" xfId="0" applyNumberFormat="1" applyFont="1" applyFill="1" applyAlignment="1">
      <alignment/>
    </xf>
    <xf numFmtId="0" fontId="8" fillId="34" borderId="0" xfId="0" applyFont="1" applyFill="1" applyAlignment="1">
      <alignment horizontal="center"/>
    </xf>
    <xf numFmtId="168" fontId="7" fillId="34" borderId="0" xfId="0" applyNumberFormat="1" applyFont="1" applyFill="1" applyBorder="1" applyAlignment="1">
      <alignment horizontal="left" vertical="center"/>
    </xf>
    <xf numFmtId="0" fontId="7" fillId="34" borderId="0" xfId="0" applyFont="1" applyFill="1" applyAlignment="1">
      <alignment horizontal="center"/>
    </xf>
    <xf numFmtId="168" fontId="8" fillId="34" borderId="12" xfId="0" applyNumberFormat="1" applyFont="1" applyFill="1" applyBorder="1" applyAlignment="1">
      <alignment/>
    </xf>
    <xf numFmtId="168" fontId="11" fillId="34" borderId="23" xfId="0" applyNumberFormat="1" applyFont="1" applyFill="1" applyBorder="1" applyAlignment="1">
      <alignment horizontal="center"/>
    </xf>
    <xf numFmtId="4" fontId="7" fillId="34" borderId="24" xfId="0" applyNumberFormat="1" applyFont="1" applyFill="1" applyBorder="1" applyAlignment="1">
      <alignment horizontal="center"/>
    </xf>
    <xf numFmtId="168" fontId="7" fillId="34" borderId="13" xfId="0" applyNumberFormat="1" applyFont="1" applyFill="1" applyBorder="1" applyAlignment="1">
      <alignment horizontal="center"/>
    </xf>
    <xf numFmtId="168" fontId="7" fillId="34" borderId="12" xfId="0" applyNumberFormat="1" applyFont="1" applyFill="1" applyBorder="1" applyAlignment="1">
      <alignment horizontal="center"/>
    </xf>
    <xf numFmtId="4" fontId="8" fillId="34" borderId="25" xfId="0" applyNumberFormat="1" applyFont="1" applyFill="1" applyBorder="1" applyAlignment="1">
      <alignment horizontal="center"/>
    </xf>
    <xf numFmtId="168" fontId="8" fillId="34" borderId="26" xfId="0" applyNumberFormat="1" applyFont="1" applyFill="1" applyBorder="1" applyAlignment="1">
      <alignment horizontal="center"/>
    </xf>
    <xf numFmtId="0" fontId="8" fillId="34" borderId="27" xfId="0" applyFont="1" applyFill="1" applyBorder="1" applyAlignment="1">
      <alignment horizontal="center"/>
    </xf>
    <xf numFmtId="168" fontId="8" fillId="34" borderId="0" xfId="0" applyNumberFormat="1" applyFont="1" applyFill="1" applyAlignment="1">
      <alignment/>
    </xf>
    <xf numFmtId="168" fontId="7" fillId="34" borderId="0" xfId="0" applyNumberFormat="1" applyFont="1" applyFill="1" applyBorder="1" applyAlignment="1">
      <alignment horizontal="left" vertical="center"/>
    </xf>
    <xf numFmtId="168" fontId="7" fillId="34" borderId="0" xfId="0" applyNumberFormat="1" applyFont="1" applyFill="1" applyBorder="1" applyAlignment="1">
      <alignment horizontal="left" vertical="center"/>
    </xf>
    <xf numFmtId="0" fontId="8" fillId="34" borderId="12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/>
    </xf>
    <xf numFmtId="0" fontId="12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horizontal="left"/>
    </xf>
    <xf numFmtId="0" fontId="8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center" vertical="center"/>
    </xf>
    <xf numFmtId="168" fontId="7" fillId="34" borderId="0" xfId="0" applyNumberFormat="1" applyFont="1" applyFill="1" applyBorder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0" fontId="1" fillId="34" borderId="12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1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" fillId="34" borderId="30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4" fontId="7" fillId="34" borderId="12" xfId="0" applyNumberFormat="1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  <xf numFmtId="4" fontId="13" fillId="34" borderId="12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8" fillId="34" borderId="3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130" zoomScaleNormal="130" zoomScalePageLayoutView="0" workbookViewId="0" topLeftCell="A1">
      <selection activeCell="C4" sqref="C4:C5"/>
    </sheetView>
  </sheetViews>
  <sheetFormatPr defaultColWidth="9.00390625" defaultRowHeight="12.75"/>
  <cols>
    <col min="1" max="1" width="6.00390625" style="40" customWidth="1"/>
    <col min="2" max="2" width="13.125" style="25" customWidth="1"/>
    <col min="3" max="4" width="6.75390625" style="40" customWidth="1"/>
    <col min="5" max="5" width="7.375" style="42" customWidth="1"/>
    <col min="6" max="6" width="6.375" style="25" customWidth="1"/>
    <col min="7" max="7" width="6.75390625" style="25" customWidth="1"/>
    <col min="8" max="8" width="4.125" style="25" customWidth="1"/>
    <col min="9" max="9" width="7.00390625" style="25" customWidth="1"/>
    <col min="10" max="10" width="4.625" style="25" customWidth="1"/>
    <col min="11" max="11" width="8.375" style="25" customWidth="1"/>
    <col min="12" max="12" width="8.125" style="25" hidden="1" customWidth="1"/>
    <col min="13" max="13" width="4.875" style="26" customWidth="1"/>
    <col min="14" max="14" width="6.125" style="61" customWidth="1"/>
    <col min="15" max="17" width="10.125" style="77" hidden="1" customWidth="1"/>
  </cols>
  <sheetData>
    <row r="1" spans="1:17" s="62" customFormat="1" ht="12.75">
      <c r="A1" s="24"/>
      <c r="B1" s="99" t="s">
        <v>0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56"/>
      <c r="O1" s="69"/>
      <c r="P1" s="70"/>
      <c r="Q1" s="69"/>
    </row>
    <row r="2" spans="1:17" s="62" customFormat="1" ht="12.75">
      <c r="A2" s="25"/>
      <c r="B2" s="101" t="s">
        <v>48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57"/>
      <c r="O2" s="71"/>
      <c r="P2" s="71"/>
      <c r="Q2" s="71"/>
    </row>
    <row r="3" spans="1:17" s="62" customFormat="1" ht="11.25" customHeight="1" thickBot="1">
      <c r="A3" s="25"/>
      <c r="B3" s="72"/>
      <c r="C3" s="100" t="s">
        <v>1</v>
      </c>
      <c r="D3" s="100"/>
      <c r="E3" s="100"/>
      <c r="F3" s="100"/>
      <c r="G3" s="100"/>
      <c r="H3" s="100"/>
      <c r="I3" s="100"/>
      <c r="J3" s="82"/>
      <c r="K3" s="68"/>
      <c r="L3" s="26"/>
      <c r="M3" s="26"/>
      <c r="N3" s="57"/>
      <c r="O3" s="71"/>
      <c r="P3" s="71"/>
      <c r="Q3" s="71"/>
    </row>
    <row r="4" spans="1:17" s="45" customFormat="1" ht="46.5" customHeight="1">
      <c r="A4" s="98" t="s">
        <v>49</v>
      </c>
      <c r="B4" s="94"/>
      <c r="C4" s="95" t="s">
        <v>45</v>
      </c>
      <c r="D4" s="95" t="s">
        <v>46</v>
      </c>
      <c r="E4" s="114" t="s">
        <v>50</v>
      </c>
      <c r="F4" s="95" t="s">
        <v>51</v>
      </c>
      <c r="G4" s="95" t="s">
        <v>29</v>
      </c>
      <c r="H4" s="97" t="s">
        <v>55</v>
      </c>
      <c r="I4" s="95" t="s">
        <v>20</v>
      </c>
      <c r="J4" s="97" t="s">
        <v>56</v>
      </c>
      <c r="K4" s="115" t="s">
        <v>54</v>
      </c>
      <c r="L4" s="95"/>
      <c r="M4" s="95" t="s">
        <v>52</v>
      </c>
      <c r="N4" s="116" t="s">
        <v>53</v>
      </c>
      <c r="O4" s="104" t="s">
        <v>24</v>
      </c>
      <c r="P4" s="43"/>
      <c r="Q4" s="44"/>
    </row>
    <row r="5" spans="1:17" s="45" customFormat="1" ht="48.75" customHeight="1" thickBot="1">
      <c r="A5" s="98"/>
      <c r="B5" s="94"/>
      <c r="C5" s="95"/>
      <c r="D5" s="95"/>
      <c r="E5" s="117"/>
      <c r="F5" s="96"/>
      <c r="G5" s="95"/>
      <c r="H5" s="97"/>
      <c r="I5" s="95"/>
      <c r="J5" s="97"/>
      <c r="K5" s="118"/>
      <c r="L5" s="98"/>
      <c r="M5" s="95"/>
      <c r="N5" s="116"/>
      <c r="O5" s="104"/>
      <c r="P5" s="43"/>
      <c r="Q5" s="44"/>
    </row>
    <row r="6" spans="1:17" s="11" customFormat="1" ht="13.5" customHeight="1">
      <c r="A6" s="83">
        <v>105157</v>
      </c>
      <c r="B6" s="66" t="s">
        <v>2</v>
      </c>
      <c r="C6" s="27">
        <v>386488.4</v>
      </c>
      <c r="D6" s="27">
        <v>311495.9</v>
      </c>
      <c r="E6" s="67">
        <v>137966.6</v>
      </c>
      <c r="F6" s="89">
        <v>137463.9</v>
      </c>
      <c r="G6" s="27">
        <f>F6-E6</f>
        <v>-502.70000000001164</v>
      </c>
      <c r="H6" s="27">
        <f>F6/E6*100</f>
        <v>99.63563645114107</v>
      </c>
      <c r="I6" s="27">
        <f>F6-D6</f>
        <v>-174032.00000000003</v>
      </c>
      <c r="J6" s="27">
        <f>F6/D6*100</f>
        <v>44.13024376885859</v>
      </c>
      <c r="K6" s="86">
        <v>126345</v>
      </c>
      <c r="L6" s="28">
        <f>F6-K6</f>
        <v>11118.899999999994</v>
      </c>
      <c r="M6" s="29">
        <f aca="true" t="shared" si="0" ref="M6:M30">F6/K6*100</f>
        <v>108.80042740116347</v>
      </c>
      <c r="N6" s="58">
        <v>26905.6</v>
      </c>
      <c r="O6" s="49">
        <f>A6*M6/100</f>
        <v>114411.26544224146</v>
      </c>
      <c r="P6" s="9" t="e">
        <f>F6+Лист1!#REF!</f>
        <v>#REF!</v>
      </c>
      <c r="Q6" s="10"/>
    </row>
    <row r="7" spans="1:17" s="11" customFormat="1" ht="13.5" customHeight="1">
      <c r="A7" s="83">
        <v>848.3000000000002</v>
      </c>
      <c r="B7" s="46" t="s">
        <v>28</v>
      </c>
      <c r="C7" s="27">
        <v>9949</v>
      </c>
      <c r="D7" s="27">
        <v>12322.4</v>
      </c>
      <c r="E7" s="58">
        <v>5896.2</v>
      </c>
      <c r="F7" s="89">
        <v>5337</v>
      </c>
      <c r="G7" s="27">
        <f aca="true" t="shared" si="1" ref="G7:G31">F7-E7</f>
        <v>-559.1999999999998</v>
      </c>
      <c r="H7" s="27">
        <f aca="true" t="shared" si="2" ref="H7:H30">F7/E7*100</f>
        <v>90.5159255113463</v>
      </c>
      <c r="I7" s="27">
        <f aca="true" t="shared" si="3" ref="I7:I31">F7-D7</f>
        <v>-6985.4</v>
      </c>
      <c r="J7" s="27">
        <f aca="true" t="shared" si="4" ref="J7:J30">F7/D7*100</f>
        <v>43.31136791534117</v>
      </c>
      <c r="K7" s="87">
        <v>4530.5</v>
      </c>
      <c r="L7" s="28"/>
      <c r="M7" s="29">
        <f t="shared" si="0"/>
        <v>117.80156715594305</v>
      </c>
      <c r="N7" s="58">
        <v>1244.6</v>
      </c>
      <c r="O7" s="49"/>
      <c r="P7" s="9" t="e">
        <f>F7+Лист1!#REF!</f>
        <v>#REF!</v>
      </c>
      <c r="Q7" s="10"/>
    </row>
    <row r="8" spans="1:17" s="11" customFormat="1" ht="26.25" customHeight="1">
      <c r="A8" s="83">
        <v>0</v>
      </c>
      <c r="B8" s="47" t="s">
        <v>25</v>
      </c>
      <c r="C8" s="27">
        <v>0</v>
      </c>
      <c r="D8" s="27">
        <v>0</v>
      </c>
      <c r="E8" s="59">
        <v>0</v>
      </c>
      <c r="F8" s="89">
        <v>0</v>
      </c>
      <c r="G8" s="27">
        <f t="shared" si="1"/>
        <v>0</v>
      </c>
      <c r="H8" s="27"/>
      <c r="I8" s="27">
        <f t="shared" si="3"/>
        <v>0</v>
      </c>
      <c r="J8" s="27"/>
      <c r="K8" s="87">
        <v>0</v>
      </c>
      <c r="L8" s="28">
        <f aca="true" t="shared" si="5" ref="L8:L32">F8-K8</f>
        <v>0</v>
      </c>
      <c r="M8" s="29">
        <v>0</v>
      </c>
      <c r="N8" s="59">
        <v>0</v>
      </c>
      <c r="O8" s="49">
        <f>A8*M8/100</f>
        <v>0</v>
      </c>
      <c r="P8" s="9" t="e">
        <f>F8+Лист1!#REF!</f>
        <v>#REF!</v>
      </c>
      <c r="Q8" s="10"/>
    </row>
    <row r="9" spans="1:17" ht="37.5" customHeight="1">
      <c r="A9" s="83">
        <v>4.300000000000011</v>
      </c>
      <c r="B9" s="47" t="s">
        <v>31</v>
      </c>
      <c r="C9" s="27">
        <v>951.1</v>
      </c>
      <c r="D9" s="27">
        <v>26939.8</v>
      </c>
      <c r="E9" s="59">
        <v>3900</v>
      </c>
      <c r="F9" s="89">
        <v>9343.4</v>
      </c>
      <c r="G9" s="27">
        <f t="shared" si="1"/>
        <v>5443.4</v>
      </c>
      <c r="H9" s="27">
        <f t="shared" si="2"/>
        <v>239.57435897435894</v>
      </c>
      <c r="I9" s="27">
        <f t="shared" si="3"/>
        <v>-17596.4</v>
      </c>
      <c r="J9" s="27">
        <f t="shared" si="4"/>
        <v>34.682514346802876</v>
      </c>
      <c r="K9" s="87">
        <v>442.4</v>
      </c>
      <c r="L9" s="28"/>
      <c r="M9" s="29">
        <f t="shared" si="0"/>
        <v>2111.980108499096</v>
      </c>
      <c r="N9" s="59">
        <v>300</v>
      </c>
      <c r="O9" s="73">
        <v>0</v>
      </c>
      <c r="P9" s="9" t="e">
        <f>F9+Лист1!#REF!</f>
        <v>#REF!</v>
      </c>
      <c r="Q9" s="10"/>
    </row>
    <row r="10" spans="1:17" ht="17.25" customHeight="1">
      <c r="A10" s="83">
        <v>3225.199999999999</v>
      </c>
      <c r="B10" s="48" t="s">
        <v>3</v>
      </c>
      <c r="C10" s="27">
        <v>28435</v>
      </c>
      <c r="D10" s="27">
        <v>7415.8</v>
      </c>
      <c r="E10" s="59">
        <v>7115.8</v>
      </c>
      <c r="F10" s="89">
        <v>7984.6</v>
      </c>
      <c r="G10" s="27">
        <f t="shared" si="1"/>
        <v>868.8000000000002</v>
      </c>
      <c r="H10" s="27">
        <f t="shared" si="2"/>
        <v>112.20944939430564</v>
      </c>
      <c r="I10" s="27">
        <f t="shared" si="3"/>
        <v>568.8000000000002</v>
      </c>
      <c r="J10" s="27">
        <f t="shared" si="4"/>
        <v>107.67010976563553</v>
      </c>
      <c r="K10" s="87">
        <v>15992.4</v>
      </c>
      <c r="L10" s="28">
        <f t="shared" si="5"/>
        <v>-8007.799999999999</v>
      </c>
      <c r="M10" s="29">
        <f t="shared" si="0"/>
        <v>49.92746554613442</v>
      </c>
      <c r="N10" s="59">
        <v>50</v>
      </c>
      <c r="O10" s="49">
        <f>A10*M10/100</f>
        <v>1610.2606187939268</v>
      </c>
      <c r="P10" s="9" t="e">
        <f>F10+Лист1!#REF!</f>
        <v>#REF!</v>
      </c>
      <c r="Q10" s="10"/>
    </row>
    <row r="11" spans="1:17" ht="11.25" customHeight="1">
      <c r="A11" s="83">
        <v>123.40000000000003</v>
      </c>
      <c r="B11" s="46" t="s">
        <v>4</v>
      </c>
      <c r="C11" s="27">
        <v>415.3</v>
      </c>
      <c r="D11" s="27">
        <v>395.3</v>
      </c>
      <c r="E11" s="59">
        <v>221.1</v>
      </c>
      <c r="F11" s="89">
        <v>356.7</v>
      </c>
      <c r="G11" s="27">
        <f t="shared" si="1"/>
        <v>135.6</v>
      </c>
      <c r="H11" s="27">
        <f t="shared" si="2"/>
        <v>161.32971506105835</v>
      </c>
      <c r="I11" s="27">
        <f t="shared" si="3"/>
        <v>-38.60000000000002</v>
      </c>
      <c r="J11" s="27">
        <f t="shared" si="4"/>
        <v>90.23526435618517</v>
      </c>
      <c r="K11" s="87">
        <v>269.9</v>
      </c>
      <c r="L11" s="28">
        <f t="shared" si="5"/>
        <v>86.80000000000001</v>
      </c>
      <c r="M11" s="29">
        <f t="shared" si="0"/>
        <v>132.16005928121527</v>
      </c>
      <c r="N11" s="59">
        <v>155.4</v>
      </c>
      <c r="O11" s="49">
        <v>2.5</v>
      </c>
      <c r="P11" s="9" t="e">
        <f>F11+Лист1!#REF!</f>
        <v>#REF!</v>
      </c>
      <c r="Q11" s="10"/>
    </row>
    <row r="12" spans="1:17" ht="18.75" customHeight="1">
      <c r="A12" s="83">
        <v>161.60000000000036</v>
      </c>
      <c r="B12" s="48" t="s">
        <v>18</v>
      </c>
      <c r="C12" s="27">
        <v>35492.1</v>
      </c>
      <c r="D12" s="27">
        <v>35381.8</v>
      </c>
      <c r="E12" s="59">
        <v>3205.4</v>
      </c>
      <c r="F12" s="89">
        <v>5275.9</v>
      </c>
      <c r="G12" s="27">
        <f t="shared" si="1"/>
        <v>2070.4999999999995</v>
      </c>
      <c r="H12" s="27">
        <f t="shared" si="2"/>
        <v>164.59412241841892</v>
      </c>
      <c r="I12" s="27">
        <f t="shared" si="3"/>
        <v>-30105.9</v>
      </c>
      <c r="J12" s="27">
        <f t="shared" si="4"/>
        <v>14.911338597810172</v>
      </c>
      <c r="K12" s="87">
        <v>3080.2</v>
      </c>
      <c r="L12" s="28">
        <f t="shared" si="5"/>
        <v>2195.7</v>
      </c>
      <c r="M12" s="29">
        <f t="shared" si="0"/>
        <v>171.2843321862217</v>
      </c>
      <c r="N12" s="59">
        <v>168.1</v>
      </c>
      <c r="O12" s="49">
        <v>0</v>
      </c>
      <c r="P12" s="9" t="e">
        <f>F12+Лист1!#REF!</f>
        <v>#REF!</v>
      </c>
      <c r="Q12" s="10"/>
    </row>
    <row r="13" spans="1:17" ht="24" customHeight="1">
      <c r="A13" s="83">
        <v>0</v>
      </c>
      <c r="B13" s="48" t="s">
        <v>15</v>
      </c>
      <c r="C13" s="27">
        <v>0</v>
      </c>
      <c r="D13" s="27">
        <v>0</v>
      </c>
      <c r="E13" s="59">
        <v>0</v>
      </c>
      <c r="F13" s="89">
        <v>0</v>
      </c>
      <c r="G13" s="27">
        <f t="shared" si="1"/>
        <v>0</v>
      </c>
      <c r="H13" s="27"/>
      <c r="I13" s="27">
        <f t="shared" si="3"/>
        <v>0</v>
      </c>
      <c r="J13" s="27"/>
      <c r="K13" s="87">
        <v>0</v>
      </c>
      <c r="L13" s="28">
        <f t="shared" si="5"/>
        <v>0</v>
      </c>
      <c r="M13" s="29">
        <v>0</v>
      </c>
      <c r="N13" s="59">
        <v>0</v>
      </c>
      <c r="O13" s="49">
        <v>1</v>
      </c>
      <c r="P13" s="9" t="e">
        <f>F13+Лист1!#REF!</f>
        <v>#REF!</v>
      </c>
      <c r="Q13" s="10"/>
    </row>
    <row r="14" spans="1:17" ht="11.25" customHeight="1">
      <c r="A14" s="83">
        <v>9272.900000000001</v>
      </c>
      <c r="B14" s="46" t="s">
        <v>5</v>
      </c>
      <c r="C14" s="27">
        <v>48500</v>
      </c>
      <c r="D14" s="27">
        <v>45249</v>
      </c>
      <c r="E14" s="59">
        <v>21099.1</v>
      </c>
      <c r="F14" s="89">
        <v>18661.3</v>
      </c>
      <c r="G14" s="27">
        <f t="shared" si="1"/>
        <v>-2437.7999999999993</v>
      </c>
      <c r="H14" s="27">
        <f t="shared" si="2"/>
        <v>88.445952670967</v>
      </c>
      <c r="I14" s="27">
        <f t="shared" si="3"/>
        <v>-26587.7</v>
      </c>
      <c r="J14" s="27">
        <f t="shared" si="4"/>
        <v>41.241353400075134</v>
      </c>
      <c r="K14" s="87">
        <v>22177.1</v>
      </c>
      <c r="L14" s="28">
        <f t="shared" si="5"/>
        <v>-3515.7999999999993</v>
      </c>
      <c r="M14" s="29">
        <f t="shared" si="0"/>
        <v>84.14670989444066</v>
      </c>
      <c r="N14" s="59">
        <v>7994.8</v>
      </c>
      <c r="O14" s="49">
        <f>A14*M14/100</f>
        <v>7802.84026180159</v>
      </c>
      <c r="P14" s="9" t="e">
        <f>F14+Лист1!#REF!</f>
        <v>#REF!</v>
      </c>
      <c r="Q14" s="10"/>
    </row>
    <row r="15" spans="1:17" ht="11.25" customHeight="1">
      <c r="A15" s="83">
        <v>522</v>
      </c>
      <c r="B15" s="46" t="s">
        <v>6</v>
      </c>
      <c r="C15" s="27">
        <v>7080</v>
      </c>
      <c r="D15" s="27">
        <v>6735.1</v>
      </c>
      <c r="E15" s="59">
        <v>2978.9</v>
      </c>
      <c r="F15" s="89">
        <v>3074.6</v>
      </c>
      <c r="G15" s="27">
        <f t="shared" si="1"/>
        <v>95.69999999999982</v>
      </c>
      <c r="H15" s="27">
        <f t="shared" si="2"/>
        <v>103.21259525328142</v>
      </c>
      <c r="I15" s="27">
        <f t="shared" si="3"/>
        <v>-3660.5000000000005</v>
      </c>
      <c r="J15" s="27">
        <f t="shared" si="4"/>
        <v>45.650398657777906</v>
      </c>
      <c r="K15" s="87">
        <v>3080</v>
      </c>
      <c r="L15" s="28">
        <f t="shared" si="5"/>
        <v>-5.400000000000091</v>
      </c>
      <c r="M15" s="29">
        <f t="shared" si="0"/>
        <v>99.82467532467533</v>
      </c>
      <c r="N15" s="59">
        <v>507.3</v>
      </c>
      <c r="O15" s="49">
        <f>A15*M15/100</f>
        <v>521.0848051948052</v>
      </c>
      <c r="P15" s="9" t="e">
        <f>F15+Лист1!#REF!</f>
        <v>#REF!</v>
      </c>
      <c r="Q15" s="10"/>
    </row>
    <row r="16" spans="1:17" ht="36" customHeight="1">
      <c r="A16" s="83">
        <v>0</v>
      </c>
      <c r="B16" s="63" t="s">
        <v>7</v>
      </c>
      <c r="C16" s="27">
        <v>0</v>
      </c>
      <c r="D16" s="27">
        <v>0</v>
      </c>
      <c r="E16" s="59">
        <v>0</v>
      </c>
      <c r="F16" s="89">
        <v>0</v>
      </c>
      <c r="G16" s="27">
        <f t="shared" si="1"/>
        <v>0</v>
      </c>
      <c r="H16" s="27"/>
      <c r="I16" s="27">
        <f t="shared" si="3"/>
        <v>0</v>
      </c>
      <c r="J16" s="27"/>
      <c r="K16" s="87">
        <v>0</v>
      </c>
      <c r="L16" s="28">
        <f t="shared" si="5"/>
        <v>0</v>
      </c>
      <c r="M16" s="29">
        <v>0</v>
      </c>
      <c r="N16" s="59">
        <v>0</v>
      </c>
      <c r="O16" s="49"/>
      <c r="P16" s="9" t="e">
        <f>F16+Лист1!#REF!</f>
        <v>#REF!</v>
      </c>
      <c r="Q16" s="10"/>
    </row>
    <row r="17" spans="1:17" ht="11.25" customHeight="1">
      <c r="A17" s="83">
        <v>135.20000000000005</v>
      </c>
      <c r="B17" s="46" t="s">
        <v>8</v>
      </c>
      <c r="C17" s="27">
        <v>3693.4</v>
      </c>
      <c r="D17" s="27">
        <v>4720.5</v>
      </c>
      <c r="E17" s="59">
        <v>2262.3</v>
      </c>
      <c r="F17" s="89">
        <v>2938.5</v>
      </c>
      <c r="G17" s="27">
        <f t="shared" si="1"/>
        <v>676.1999999999998</v>
      </c>
      <c r="H17" s="27">
        <f t="shared" si="2"/>
        <v>129.88993502188038</v>
      </c>
      <c r="I17" s="27">
        <f t="shared" si="3"/>
        <v>-1782</v>
      </c>
      <c r="J17" s="27">
        <f t="shared" si="4"/>
        <v>62.24976167778837</v>
      </c>
      <c r="K17" s="87">
        <v>1633.6</v>
      </c>
      <c r="L17" s="28">
        <f t="shared" si="5"/>
        <v>1304.9</v>
      </c>
      <c r="M17" s="29">
        <f t="shared" si="0"/>
        <v>179.87879529872674</v>
      </c>
      <c r="N17" s="59">
        <v>391.2</v>
      </c>
      <c r="O17" s="49">
        <v>225</v>
      </c>
      <c r="P17" s="9" t="e">
        <f>F17+Лист1!#REF!</f>
        <v>#REF!</v>
      </c>
      <c r="Q17" s="10"/>
    </row>
    <row r="18" spans="1:17" ht="10.5" customHeight="1">
      <c r="A18" s="83">
        <v>3043.8999999999996</v>
      </c>
      <c r="B18" s="46" t="s">
        <v>9</v>
      </c>
      <c r="C18" s="27">
        <v>12887</v>
      </c>
      <c r="D18" s="27">
        <v>13652.5</v>
      </c>
      <c r="E18" s="59">
        <v>6826.3</v>
      </c>
      <c r="F18" s="89">
        <v>3873.4</v>
      </c>
      <c r="G18" s="27">
        <f t="shared" si="1"/>
        <v>-2952.9</v>
      </c>
      <c r="H18" s="27">
        <f t="shared" si="2"/>
        <v>56.74230549492404</v>
      </c>
      <c r="I18" s="27">
        <f t="shared" si="3"/>
        <v>-9779.1</v>
      </c>
      <c r="J18" s="27">
        <f t="shared" si="4"/>
        <v>28.371360556674603</v>
      </c>
      <c r="K18" s="87">
        <v>5782.9</v>
      </c>
      <c r="L18" s="28">
        <f t="shared" si="5"/>
        <v>-1909.4999999999995</v>
      </c>
      <c r="M18" s="29">
        <f t="shared" si="0"/>
        <v>66.98023483027548</v>
      </c>
      <c r="N18" s="59">
        <v>1706.6</v>
      </c>
      <c r="O18" s="49">
        <v>1500</v>
      </c>
      <c r="P18" s="9" t="e">
        <f>F18+Лист1!#REF!</f>
        <v>#REF!</v>
      </c>
      <c r="Q18" s="10"/>
    </row>
    <row r="19" spans="1:17" ht="26.25" customHeight="1">
      <c r="A19" s="83">
        <v>0</v>
      </c>
      <c r="B19" s="48" t="s">
        <v>10</v>
      </c>
      <c r="C19" s="27">
        <v>0</v>
      </c>
      <c r="D19" s="27">
        <v>0</v>
      </c>
      <c r="E19" s="59">
        <v>0</v>
      </c>
      <c r="F19" s="89">
        <v>0</v>
      </c>
      <c r="G19" s="27">
        <f t="shared" si="1"/>
        <v>0</v>
      </c>
      <c r="H19" s="27"/>
      <c r="I19" s="27">
        <f t="shared" si="3"/>
        <v>0</v>
      </c>
      <c r="J19" s="27"/>
      <c r="K19" s="87">
        <v>0</v>
      </c>
      <c r="L19" s="28">
        <f t="shared" si="5"/>
        <v>0</v>
      </c>
      <c r="M19" s="29">
        <v>0</v>
      </c>
      <c r="N19" s="59">
        <v>0</v>
      </c>
      <c r="O19" s="49"/>
      <c r="P19" s="9" t="e">
        <f>F19+Лист1!#REF!</f>
        <v>#REF!</v>
      </c>
      <c r="Q19" s="10"/>
    </row>
    <row r="20" spans="1:17" ht="18.75" customHeight="1">
      <c r="A20" s="83">
        <v>54.89999999999998</v>
      </c>
      <c r="B20" s="48" t="s">
        <v>11</v>
      </c>
      <c r="C20" s="27">
        <v>625.4</v>
      </c>
      <c r="D20" s="27">
        <v>469</v>
      </c>
      <c r="E20" s="59">
        <v>234.5</v>
      </c>
      <c r="F20" s="89">
        <v>802.2</v>
      </c>
      <c r="G20" s="27">
        <f t="shared" si="1"/>
        <v>567.7</v>
      </c>
      <c r="H20" s="27">
        <f t="shared" si="2"/>
        <v>342.089552238806</v>
      </c>
      <c r="I20" s="27">
        <f t="shared" si="3"/>
        <v>333.20000000000005</v>
      </c>
      <c r="J20" s="27">
        <f t="shared" si="4"/>
        <v>171.044776119403</v>
      </c>
      <c r="K20" s="87">
        <v>450.3</v>
      </c>
      <c r="L20" s="28">
        <f t="shared" si="5"/>
        <v>351.90000000000003</v>
      </c>
      <c r="M20" s="29">
        <f t="shared" si="0"/>
        <v>178.14790139906728</v>
      </c>
      <c r="N20" s="59">
        <v>117.3</v>
      </c>
      <c r="O20" s="49">
        <v>121</v>
      </c>
      <c r="P20" s="9" t="e">
        <f>F20+Лист1!#REF!</f>
        <v>#REF!</v>
      </c>
      <c r="Q20" s="10"/>
    </row>
    <row r="21" spans="1:17" ht="18" customHeight="1">
      <c r="A21" s="83">
        <v>0</v>
      </c>
      <c r="B21" s="64" t="s">
        <v>21</v>
      </c>
      <c r="C21" s="27">
        <v>0</v>
      </c>
      <c r="D21" s="27">
        <v>0</v>
      </c>
      <c r="E21" s="59">
        <v>0</v>
      </c>
      <c r="F21" s="89">
        <v>0</v>
      </c>
      <c r="G21" s="27">
        <f t="shared" si="1"/>
        <v>0</v>
      </c>
      <c r="H21" s="27"/>
      <c r="I21" s="27">
        <f t="shared" si="3"/>
        <v>0</v>
      </c>
      <c r="J21" s="27"/>
      <c r="K21" s="87">
        <v>0</v>
      </c>
      <c r="L21" s="28">
        <f t="shared" si="5"/>
        <v>0</v>
      </c>
      <c r="M21" s="29">
        <v>0</v>
      </c>
      <c r="N21" s="59">
        <v>0</v>
      </c>
      <c r="O21" s="49"/>
      <c r="P21" s="9" t="e">
        <f>F21+Лист1!#REF!</f>
        <v>#REF!</v>
      </c>
      <c r="Q21" s="10"/>
    </row>
    <row r="22" spans="1:17" ht="26.25" customHeight="1">
      <c r="A22" s="83">
        <v>0</v>
      </c>
      <c r="B22" s="64" t="s">
        <v>35</v>
      </c>
      <c r="C22" s="27">
        <v>0</v>
      </c>
      <c r="D22" s="27">
        <v>0</v>
      </c>
      <c r="E22" s="59">
        <v>0</v>
      </c>
      <c r="F22" s="89">
        <v>0</v>
      </c>
      <c r="G22" s="27">
        <f t="shared" si="1"/>
        <v>0</v>
      </c>
      <c r="H22" s="27"/>
      <c r="I22" s="27">
        <f t="shared" si="3"/>
        <v>0</v>
      </c>
      <c r="J22" s="27"/>
      <c r="K22" s="87">
        <v>0</v>
      </c>
      <c r="L22" s="28">
        <f>F22-K23</f>
        <v>-2315.4</v>
      </c>
      <c r="M22" s="29">
        <v>0</v>
      </c>
      <c r="N22" s="59">
        <v>0</v>
      </c>
      <c r="O22" s="49"/>
      <c r="P22" s="9" t="e">
        <f>F22+Лист1!#REF!</f>
        <v>#REF!</v>
      </c>
      <c r="Q22" s="10"/>
    </row>
    <row r="23" spans="1:17" ht="18.75" customHeight="1">
      <c r="A23" s="83">
        <v>2565.6</v>
      </c>
      <c r="B23" s="48" t="s">
        <v>12</v>
      </c>
      <c r="C23" s="27">
        <v>11272.5</v>
      </c>
      <c r="D23" s="27">
        <v>2500</v>
      </c>
      <c r="E23" s="59">
        <v>500</v>
      </c>
      <c r="F23" s="89">
        <v>2668.9</v>
      </c>
      <c r="G23" s="27">
        <f t="shared" si="1"/>
        <v>2168.9</v>
      </c>
      <c r="H23" s="27"/>
      <c r="I23" s="27">
        <f t="shared" si="3"/>
        <v>168.9000000000001</v>
      </c>
      <c r="J23" s="27">
        <f t="shared" si="4"/>
        <v>106.756</v>
      </c>
      <c r="K23" s="87">
        <v>2315.4</v>
      </c>
      <c r="L23" s="28">
        <f>F23-K25</f>
        <v>1931.3000000000002</v>
      </c>
      <c r="M23" s="29">
        <f t="shared" si="0"/>
        <v>115.26734041634275</v>
      </c>
      <c r="N23" s="59">
        <v>1000</v>
      </c>
      <c r="O23" s="49">
        <v>724.8</v>
      </c>
      <c r="P23" s="9" t="e">
        <f>F23+Лист1!#REF!</f>
        <v>#REF!</v>
      </c>
      <c r="Q23" s="10"/>
    </row>
    <row r="24" spans="1:17" ht="27" customHeight="1">
      <c r="A24" s="83">
        <v>355.29999999999995</v>
      </c>
      <c r="B24" s="48" t="s">
        <v>32</v>
      </c>
      <c r="C24" s="27">
        <v>3233.4</v>
      </c>
      <c r="D24" s="27">
        <v>2622.3</v>
      </c>
      <c r="E24" s="59">
        <v>1311.2</v>
      </c>
      <c r="F24" s="89">
        <v>1484.2</v>
      </c>
      <c r="G24" s="27">
        <f t="shared" si="1"/>
        <v>173</v>
      </c>
      <c r="H24" s="27">
        <f t="shared" si="2"/>
        <v>113.19402074435632</v>
      </c>
      <c r="I24" s="27">
        <f t="shared" si="3"/>
        <v>-1138.1000000000001</v>
      </c>
      <c r="J24" s="27">
        <f t="shared" si="4"/>
        <v>56.59916866872593</v>
      </c>
      <c r="K24" s="87">
        <v>1556</v>
      </c>
      <c r="L24" s="28">
        <f>F24-K26</f>
        <v>1484.2</v>
      </c>
      <c r="M24" s="29">
        <f t="shared" si="0"/>
        <v>95.38560411311055</v>
      </c>
      <c r="N24" s="59">
        <v>218.5</v>
      </c>
      <c r="O24" s="49"/>
      <c r="P24" s="9" t="e">
        <f>F24+Лист1!#REF!</f>
        <v>#REF!</v>
      </c>
      <c r="Q24" s="10"/>
    </row>
    <row r="25" spans="1:17" ht="16.5" customHeight="1">
      <c r="A25" s="83">
        <v>381.19999999999993</v>
      </c>
      <c r="B25" s="48" t="s">
        <v>16</v>
      </c>
      <c r="C25" s="27">
        <v>1903</v>
      </c>
      <c r="D25" s="27">
        <v>4225.2</v>
      </c>
      <c r="E25" s="59">
        <v>3447.8</v>
      </c>
      <c r="F25" s="89">
        <v>4268.6</v>
      </c>
      <c r="G25" s="27">
        <f t="shared" si="1"/>
        <v>820.8000000000002</v>
      </c>
      <c r="H25" s="27">
        <f t="shared" si="2"/>
        <v>123.80648529497071</v>
      </c>
      <c r="I25" s="27">
        <f t="shared" si="3"/>
        <v>43.400000000000546</v>
      </c>
      <c r="J25" s="27">
        <f t="shared" si="4"/>
        <v>101.02717031146456</v>
      </c>
      <c r="K25" s="87">
        <v>737.6</v>
      </c>
      <c r="L25" s="28">
        <f>F25-K27</f>
        <v>3101.3</v>
      </c>
      <c r="M25" s="29">
        <f t="shared" si="0"/>
        <v>578.7147505422994</v>
      </c>
      <c r="N25" s="59">
        <v>129.6</v>
      </c>
      <c r="O25" s="49">
        <v>100</v>
      </c>
      <c r="P25" s="9" t="e">
        <f>F25+Лист1!#REF!</f>
        <v>#REF!</v>
      </c>
      <c r="Q25" s="10"/>
    </row>
    <row r="26" spans="1:17" ht="33" customHeight="1">
      <c r="A26" s="83">
        <v>0</v>
      </c>
      <c r="B26" s="48" t="s">
        <v>17</v>
      </c>
      <c r="C26" s="27">
        <v>0</v>
      </c>
      <c r="D26" s="27">
        <v>0</v>
      </c>
      <c r="E26" s="59">
        <v>0</v>
      </c>
      <c r="F26" s="89">
        <v>0</v>
      </c>
      <c r="G26" s="27">
        <f t="shared" si="1"/>
        <v>0</v>
      </c>
      <c r="H26" s="27"/>
      <c r="I26" s="27">
        <f t="shared" si="3"/>
        <v>0</v>
      </c>
      <c r="J26" s="27"/>
      <c r="K26" s="87">
        <v>0</v>
      </c>
      <c r="L26" s="28">
        <f t="shared" si="5"/>
        <v>0</v>
      </c>
      <c r="M26" s="29">
        <v>0</v>
      </c>
      <c r="N26" s="59">
        <v>0</v>
      </c>
      <c r="O26" s="49"/>
      <c r="P26" s="9" t="e">
        <f>F26+Лист1!#REF!</f>
        <v>#REF!</v>
      </c>
      <c r="Q26" s="10"/>
    </row>
    <row r="27" spans="1:17" ht="36.75" customHeight="1">
      <c r="A27" s="83">
        <v>178.10000000000014</v>
      </c>
      <c r="B27" s="48" t="s">
        <v>30</v>
      </c>
      <c r="C27" s="27">
        <v>2631.6</v>
      </c>
      <c r="D27" s="27">
        <v>2489</v>
      </c>
      <c r="E27" s="59">
        <v>944.8</v>
      </c>
      <c r="F27" s="89">
        <v>1418</v>
      </c>
      <c r="G27" s="27">
        <f t="shared" si="1"/>
        <v>473.20000000000005</v>
      </c>
      <c r="H27" s="27"/>
      <c r="I27" s="27">
        <f t="shared" si="3"/>
        <v>-1071</v>
      </c>
      <c r="J27" s="27">
        <f t="shared" si="4"/>
        <v>56.970670952189636</v>
      </c>
      <c r="K27" s="87">
        <v>1167.3</v>
      </c>
      <c r="L27" s="28">
        <f t="shared" si="5"/>
        <v>250.70000000000005</v>
      </c>
      <c r="M27" s="29"/>
      <c r="N27" s="59">
        <v>152.3</v>
      </c>
      <c r="O27" s="49"/>
      <c r="P27" s="9" t="e">
        <f>F27+Лист1!#REF!</f>
        <v>#REF!</v>
      </c>
      <c r="Q27" s="10"/>
    </row>
    <row r="28" spans="1:17" ht="18.75" customHeight="1">
      <c r="A28" s="83">
        <v>136.10000000000014</v>
      </c>
      <c r="B28" s="48" t="s">
        <v>19</v>
      </c>
      <c r="C28" s="27">
        <v>2367</v>
      </c>
      <c r="D28" s="27">
        <v>1441.8</v>
      </c>
      <c r="E28" s="59">
        <v>714.1</v>
      </c>
      <c r="F28" s="89">
        <v>1070.3</v>
      </c>
      <c r="G28" s="27">
        <f t="shared" si="1"/>
        <v>356.19999999999993</v>
      </c>
      <c r="H28" s="27">
        <f t="shared" si="2"/>
        <v>149.88096905195349</v>
      </c>
      <c r="I28" s="27">
        <f t="shared" si="3"/>
        <v>-371.5</v>
      </c>
      <c r="J28" s="27">
        <f t="shared" si="4"/>
        <v>74.23359689277292</v>
      </c>
      <c r="K28" s="87">
        <v>1162.6</v>
      </c>
      <c r="L28" s="28">
        <f t="shared" si="5"/>
        <v>-92.29999999999995</v>
      </c>
      <c r="M28" s="29">
        <f t="shared" si="0"/>
        <v>92.06089798726993</v>
      </c>
      <c r="N28" s="59">
        <v>119</v>
      </c>
      <c r="O28" s="49">
        <v>300.2</v>
      </c>
      <c r="P28" s="9" t="e">
        <f>F28+Лист1!#REF!</f>
        <v>#REF!</v>
      </c>
      <c r="Q28" s="10"/>
    </row>
    <row r="29" spans="1:17" ht="11.25" customHeight="1">
      <c r="A29" s="83">
        <v>0</v>
      </c>
      <c r="B29" s="48" t="s">
        <v>13</v>
      </c>
      <c r="C29" s="27">
        <v>0</v>
      </c>
      <c r="D29" s="27">
        <v>0</v>
      </c>
      <c r="E29" s="59">
        <v>0</v>
      </c>
      <c r="F29" s="89">
        <v>0</v>
      </c>
      <c r="G29" s="27">
        <f t="shared" si="1"/>
        <v>0</v>
      </c>
      <c r="H29" s="27"/>
      <c r="I29" s="27">
        <f t="shared" si="3"/>
        <v>0</v>
      </c>
      <c r="J29" s="27"/>
      <c r="K29" s="87">
        <v>0</v>
      </c>
      <c r="L29" s="28">
        <f t="shared" si="5"/>
        <v>0</v>
      </c>
      <c r="M29" s="29">
        <v>0</v>
      </c>
      <c r="N29" s="59">
        <v>0</v>
      </c>
      <c r="O29" s="49"/>
      <c r="P29" s="9" t="e">
        <f>F29+Лист1!#REF!</f>
        <v>#REF!</v>
      </c>
      <c r="Q29" s="10"/>
    </row>
    <row r="30" spans="1:17" ht="18" customHeight="1">
      <c r="A30" s="83">
        <v>261.0999999999999</v>
      </c>
      <c r="B30" s="48" t="s">
        <v>27</v>
      </c>
      <c r="C30" s="27">
        <v>2119</v>
      </c>
      <c r="D30" s="27">
        <v>2032.4</v>
      </c>
      <c r="E30" s="59">
        <v>964.1</v>
      </c>
      <c r="F30" s="89">
        <v>1207.3</v>
      </c>
      <c r="G30" s="27">
        <f t="shared" si="1"/>
        <v>243.19999999999993</v>
      </c>
      <c r="H30" s="27">
        <f t="shared" si="2"/>
        <v>125.22559900425266</v>
      </c>
      <c r="I30" s="27">
        <f t="shared" si="3"/>
        <v>-825.1000000000001</v>
      </c>
      <c r="J30" s="27">
        <f t="shared" si="4"/>
        <v>59.402676638456995</v>
      </c>
      <c r="K30" s="87">
        <v>927.7</v>
      </c>
      <c r="L30" s="28">
        <f t="shared" si="5"/>
        <v>279.5999999999999</v>
      </c>
      <c r="M30" s="29">
        <f t="shared" si="0"/>
        <v>130.13905357335344</v>
      </c>
      <c r="N30" s="59">
        <v>160.7</v>
      </c>
      <c r="O30" s="49"/>
      <c r="P30" s="9" t="e">
        <f>F30+Лист1!#REF!</f>
        <v>#REF!</v>
      </c>
      <c r="Q30" s="10"/>
    </row>
    <row r="31" spans="1:17" ht="12" customHeight="1">
      <c r="A31" s="83">
        <v>-0.8</v>
      </c>
      <c r="B31" s="48" t="s">
        <v>44</v>
      </c>
      <c r="C31" s="27">
        <v>0</v>
      </c>
      <c r="D31" s="27">
        <v>0</v>
      </c>
      <c r="E31" s="59">
        <v>0</v>
      </c>
      <c r="F31" s="89">
        <v>-5.3</v>
      </c>
      <c r="G31" s="27">
        <f t="shared" si="1"/>
        <v>-5.3</v>
      </c>
      <c r="H31" s="27"/>
      <c r="I31" s="27">
        <f t="shared" si="3"/>
        <v>-5.3</v>
      </c>
      <c r="J31" s="27"/>
      <c r="K31" s="87">
        <v>0.8</v>
      </c>
      <c r="L31" s="28">
        <f t="shared" si="5"/>
        <v>-6.1</v>
      </c>
      <c r="M31" s="29">
        <v>0</v>
      </c>
      <c r="N31" s="59">
        <v>0</v>
      </c>
      <c r="O31" s="49"/>
      <c r="P31" s="9" t="e">
        <f>F31+Лист1!#REF!</f>
        <v>#REF!</v>
      </c>
      <c r="Q31" s="10"/>
    </row>
    <row r="32" spans="1:17" ht="30" customHeight="1" thickBot="1">
      <c r="A32" s="83">
        <v>0</v>
      </c>
      <c r="B32" s="50" t="s">
        <v>34</v>
      </c>
      <c r="C32" s="51">
        <v>0</v>
      </c>
      <c r="D32" s="51">
        <v>0</v>
      </c>
      <c r="E32" s="60">
        <v>0</v>
      </c>
      <c r="F32" s="90">
        <v>0</v>
      </c>
      <c r="G32" s="51">
        <f>F32-E32</f>
        <v>0</v>
      </c>
      <c r="H32" s="27"/>
      <c r="I32" s="51">
        <f>F32-D32</f>
        <v>0</v>
      </c>
      <c r="J32" s="27"/>
      <c r="K32" s="88">
        <v>0</v>
      </c>
      <c r="L32" s="74">
        <f t="shared" si="5"/>
        <v>0</v>
      </c>
      <c r="M32" s="52">
        <v>0</v>
      </c>
      <c r="N32" s="60">
        <v>0</v>
      </c>
      <c r="O32" s="49"/>
      <c r="P32" s="9" t="e">
        <f>F32+Лист1!#REF!</f>
        <v>#REF!</v>
      </c>
      <c r="Q32" s="10"/>
    </row>
    <row r="33" spans="1:17" s="11" customFormat="1" ht="13.5" customHeight="1" thickBot="1">
      <c r="A33" s="84">
        <f>A6+A7+A8+A9+A10+A11+A12+A13+A14+A15+A16+A17+A18+A19+A20+A21+A22+A23+A24+A25+A26+A27+A28+A29+A30+A31+A32</f>
        <v>126425.30000000002</v>
      </c>
      <c r="B33" s="53" t="s">
        <v>14</v>
      </c>
      <c r="C33" s="54">
        <f>SUM(C6:C32)</f>
        <v>558043.2000000001</v>
      </c>
      <c r="D33" s="54">
        <f>SUM(D6:D32)</f>
        <v>480087.8</v>
      </c>
      <c r="E33" s="85">
        <f>SUM(E6:E32)</f>
        <v>199588.19999999998</v>
      </c>
      <c r="F33" s="54">
        <f aca="true" t="shared" si="6" ref="F33:Q33">SUM(F6:F32)</f>
        <v>207223.5</v>
      </c>
      <c r="G33" s="54">
        <f t="shared" si="6"/>
        <v>7635.299999999989</v>
      </c>
      <c r="H33" s="54"/>
      <c r="I33" s="54">
        <f t="shared" si="6"/>
        <v>-272864.29999999993</v>
      </c>
      <c r="J33" s="54"/>
      <c r="K33" s="54">
        <f>SUM(K6:K32)</f>
        <v>191651.69999999998</v>
      </c>
      <c r="L33" s="54">
        <f t="shared" si="6"/>
        <v>6252.999999999996</v>
      </c>
      <c r="M33" s="55"/>
      <c r="N33" s="85">
        <f t="shared" si="6"/>
        <v>41321</v>
      </c>
      <c r="O33" s="85">
        <f t="shared" si="6"/>
        <v>127319.9511280318</v>
      </c>
      <c r="P33" s="85" t="e">
        <f t="shared" si="6"/>
        <v>#REF!</v>
      </c>
      <c r="Q33" s="85">
        <f t="shared" si="6"/>
        <v>0</v>
      </c>
    </row>
    <row r="34" spans="1:17" s="8" customFormat="1" ht="11.25">
      <c r="A34" s="30"/>
      <c r="B34" s="75"/>
      <c r="C34" s="105" t="s">
        <v>22</v>
      </c>
      <c r="D34" s="105"/>
      <c r="E34" s="105"/>
      <c r="F34" s="93"/>
      <c r="G34" s="81">
        <f>G6+G7+G8+G9+G10+G11+G12+G13+G14+G15+G16+G19+G20+G28+G30</f>
        <v>6281.399999999989</v>
      </c>
      <c r="H34" s="31"/>
      <c r="I34" s="31"/>
      <c r="J34" s="31"/>
      <c r="K34" s="92">
        <v>6</v>
      </c>
      <c r="L34" s="31"/>
      <c r="M34" s="33"/>
      <c r="N34" s="32"/>
      <c r="O34" s="76"/>
      <c r="P34" s="76"/>
      <c r="Q34" s="76"/>
    </row>
    <row r="35" spans="1:17" s="8" customFormat="1" ht="11.25">
      <c r="A35" s="102" t="s">
        <v>47</v>
      </c>
      <c r="B35" s="102"/>
      <c r="C35" s="102" t="s">
        <v>23</v>
      </c>
      <c r="D35" s="102"/>
      <c r="E35" s="102"/>
      <c r="F35" s="93">
        <f>F17+F18+F23+F25+F31</f>
        <v>13744.1</v>
      </c>
      <c r="G35" s="81"/>
      <c r="H35" s="34"/>
      <c r="I35" s="35"/>
      <c r="J35" s="35"/>
      <c r="K35" s="92">
        <f>K17+K18+K23+K25+K31</f>
        <v>10470.3</v>
      </c>
      <c r="L35" s="78"/>
      <c r="M35" s="36"/>
      <c r="N35" s="32"/>
      <c r="O35" s="77"/>
      <c r="P35" s="77"/>
      <c r="Q35" s="77"/>
    </row>
    <row r="36" spans="1:17" s="8" customFormat="1" ht="11.25">
      <c r="A36" s="25"/>
      <c r="B36" s="38"/>
      <c r="C36" s="106" t="s">
        <v>26</v>
      </c>
      <c r="D36" s="106"/>
      <c r="E36" s="106"/>
      <c r="F36" s="106"/>
      <c r="G36" s="37">
        <f>G27</f>
        <v>473.20000000000005</v>
      </c>
      <c r="H36" s="38"/>
      <c r="I36" s="38"/>
      <c r="J36" s="38"/>
      <c r="K36" s="39"/>
      <c r="L36" s="38"/>
      <c r="M36" s="38"/>
      <c r="N36" s="57"/>
      <c r="O36" s="77"/>
      <c r="P36" s="77"/>
      <c r="Q36" s="77"/>
    </row>
    <row r="37" spans="3:11" ht="12.75">
      <c r="C37" s="103"/>
      <c r="D37" s="103"/>
      <c r="E37" s="103"/>
      <c r="F37" s="103"/>
      <c r="G37" s="80"/>
      <c r="I37" s="41"/>
      <c r="J37" s="41"/>
      <c r="K37" s="41"/>
    </row>
    <row r="38" spans="1:16" ht="12.75">
      <c r="A38" s="65"/>
      <c r="G38" s="41"/>
      <c r="P38" s="79"/>
    </row>
    <row r="39" spans="4:11" ht="12.75">
      <c r="D39" s="42"/>
      <c r="F39" s="91"/>
      <c r="K39" s="91"/>
    </row>
    <row r="40" spans="3:15" ht="12.75">
      <c r="C40" s="65"/>
      <c r="D40" s="42"/>
      <c r="F40" s="91"/>
      <c r="K40" s="91"/>
      <c r="O40" s="77">
        <v>32923.50802887226</v>
      </c>
    </row>
    <row r="41" spans="4:11" ht="12.75">
      <c r="D41" s="42"/>
      <c r="F41" s="91"/>
      <c r="K41" s="91"/>
    </row>
    <row r="42" spans="4:16" ht="12.75">
      <c r="D42" s="42"/>
      <c r="K42" s="41"/>
      <c r="P42" s="79"/>
    </row>
  </sheetData>
  <sheetProtection/>
  <mergeCells count="23">
    <mergeCell ref="A35:B35"/>
    <mergeCell ref="C37:F37"/>
    <mergeCell ref="M4:M5"/>
    <mergeCell ref="N4:N5"/>
    <mergeCell ref="O4:O5"/>
    <mergeCell ref="C34:E34"/>
    <mergeCell ref="C35:E35"/>
    <mergeCell ref="C36:F36"/>
    <mergeCell ref="G4:G5"/>
    <mergeCell ref="H4:H5"/>
    <mergeCell ref="I4:I5"/>
    <mergeCell ref="J4:J5"/>
    <mergeCell ref="K4:K5"/>
    <mergeCell ref="L4:L5"/>
    <mergeCell ref="B1:M1"/>
    <mergeCell ref="C3:I3"/>
    <mergeCell ref="B2:M2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:H16384"/>
    </sheetView>
  </sheetViews>
  <sheetFormatPr defaultColWidth="9.00390625" defaultRowHeight="12.75"/>
  <cols>
    <col min="1" max="1" width="32.625" style="0" customWidth="1"/>
    <col min="2" max="5" width="12.00390625" style="16" customWidth="1"/>
    <col min="6" max="6" width="12.375" style="17" customWidth="1"/>
    <col min="7" max="7" width="12.375" style="21" customWidth="1"/>
    <col min="8" max="8" width="11.125" style="0" customWidth="1"/>
  </cols>
  <sheetData>
    <row r="1" spans="1:8" ht="24" customHeight="1">
      <c r="A1" s="108"/>
      <c r="B1" s="112" t="s">
        <v>36</v>
      </c>
      <c r="C1" s="112" t="s">
        <v>37</v>
      </c>
      <c r="D1" s="112" t="s">
        <v>39</v>
      </c>
      <c r="E1" s="112" t="s">
        <v>41</v>
      </c>
      <c r="F1" s="110" t="s">
        <v>38</v>
      </c>
      <c r="G1" s="107" t="s">
        <v>40</v>
      </c>
      <c r="H1" s="107" t="s">
        <v>42</v>
      </c>
    </row>
    <row r="2" spans="1:8" ht="24" customHeight="1" thickBot="1">
      <c r="A2" s="109"/>
      <c r="B2" s="113"/>
      <c r="C2" s="113"/>
      <c r="D2" s="113"/>
      <c r="E2" s="113"/>
      <c r="F2" s="111"/>
      <c r="G2" s="107"/>
      <c r="H2" s="107"/>
    </row>
    <row r="3" spans="1:8" ht="15.75">
      <c r="A3" s="1" t="s">
        <v>2</v>
      </c>
      <c r="B3" s="12">
        <v>87453.1</v>
      </c>
      <c r="C3" s="12">
        <v>107072.3</v>
      </c>
      <c r="D3" s="12">
        <v>128301.7</v>
      </c>
      <c r="E3" s="12">
        <v>149913.6</v>
      </c>
      <c r="F3" s="13">
        <f>C3-B3</f>
        <v>19619.199999999997</v>
      </c>
      <c r="G3" s="19">
        <f>D3-C3</f>
        <v>21229.399999999994</v>
      </c>
      <c r="H3" s="19">
        <f>E3-D3</f>
        <v>21611.90000000001</v>
      </c>
    </row>
    <row r="4" spans="1:8" ht="15.75">
      <c r="A4" s="1" t="s">
        <v>28</v>
      </c>
      <c r="B4" s="14">
        <v>3478.3</v>
      </c>
      <c r="C4" s="14">
        <v>4193.7</v>
      </c>
      <c r="D4" s="14">
        <v>5057.9</v>
      </c>
      <c r="E4" s="14">
        <v>5866</v>
      </c>
      <c r="F4" s="13">
        <f aca="true" t="shared" si="0" ref="F4:F29">C4-B4</f>
        <v>715.3999999999996</v>
      </c>
      <c r="G4" s="19">
        <f aca="true" t="shared" si="1" ref="G4:G28">D4-C4</f>
        <v>864.1999999999998</v>
      </c>
      <c r="H4" s="19">
        <f aca="true" t="shared" si="2" ref="H4:H28">E4-D4</f>
        <v>808.1000000000004</v>
      </c>
    </row>
    <row r="5" spans="1:8" ht="24">
      <c r="A5" s="2" t="s">
        <v>25</v>
      </c>
      <c r="B5" s="14">
        <v>0</v>
      </c>
      <c r="C5" s="14">
        <v>0</v>
      </c>
      <c r="D5" s="14"/>
      <c r="E5" s="14"/>
      <c r="F5" s="13">
        <f t="shared" si="0"/>
        <v>0</v>
      </c>
      <c r="G5" s="19">
        <f t="shared" si="1"/>
        <v>0</v>
      </c>
      <c r="H5" s="19">
        <f t="shared" si="2"/>
        <v>0</v>
      </c>
    </row>
    <row r="6" spans="1:8" ht="36">
      <c r="A6" s="2" t="s">
        <v>31</v>
      </c>
      <c r="B6" s="14">
        <v>95.1</v>
      </c>
      <c r="C6" s="14">
        <v>109.5</v>
      </c>
      <c r="D6" s="14">
        <v>130.1</v>
      </c>
      <c r="E6" s="14">
        <v>196.6</v>
      </c>
      <c r="F6" s="13">
        <f t="shared" si="0"/>
        <v>14.400000000000006</v>
      </c>
      <c r="G6" s="19">
        <f t="shared" si="1"/>
        <v>20.599999999999994</v>
      </c>
      <c r="H6" s="19">
        <f t="shared" si="2"/>
        <v>66.5</v>
      </c>
    </row>
    <row r="7" spans="1:8" ht="15.75">
      <c r="A7" s="3" t="s">
        <v>3</v>
      </c>
      <c r="B7" s="14">
        <v>20838.2</v>
      </c>
      <c r="C7" s="14">
        <v>21573.5</v>
      </c>
      <c r="D7" s="14">
        <v>29263.8</v>
      </c>
      <c r="E7" s="14">
        <v>30066.5</v>
      </c>
      <c r="F7" s="13">
        <f t="shared" si="0"/>
        <v>735.2999999999993</v>
      </c>
      <c r="G7" s="19">
        <f t="shared" si="1"/>
        <v>7690.299999999999</v>
      </c>
      <c r="H7" s="19">
        <f t="shared" si="2"/>
        <v>802.7000000000007</v>
      </c>
    </row>
    <row r="8" spans="1:8" ht="15.75">
      <c r="A8" s="1" t="s">
        <v>4</v>
      </c>
      <c r="B8" s="14">
        <v>243</v>
      </c>
      <c r="C8" s="14">
        <v>288.7</v>
      </c>
      <c r="D8" s="14">
        <v>156.9</v>
      </c>
      <c r="E8" s="14">
        <v>157.6</v>
      </c>
      <c r="F8" s="13">
        <f t="shared" si="0"/>
        <v>45.69999999999999</v>
      </c>
      <c r="G8" s="19">
        <f t="shared" si="1"/>
        <v>-131.79999999999998</v>
      </c>
      <c r="H8" s="19">
        <f t="shared" si="2"/>
        <v>0.6999999999999886</v>
      </c>
    </row>
    <row r="9" spans="1:8" ht="24">
      <c r="A9" s="3" t="s">
        <v>18</v>
      </c>
      <c r="B9" s="14">
        <v>346.4</v>
      </c>
      <c r="C9" s="14">
        <v>459.1</v>
      </c>
      <c r="D9" s="14">
        <v>812.5</v>
      </c>
      <c r="E9" s="14">
        <v>1290.8</v>
      </c>
      <c r="F9" s="13">
        <f t="shared" si="0"/>
        <v>112.70000000000005</v>
      </c>
      <c r="G9" s="19">
        <f t="shared" si="1"/>
        <v>353.4</v>
      </c>
      <c r="H9" s="19">
        <f t="shared" si="2"/>
        <v>478.29999999999995</v>
      </c>
    </row>
    <row r="10" spans="1:8" ht="24">
      <c r="A10" s="4" t="s">
        <v>15</v>
      </c>
      <c r="B10" s="14">
        <v>0</v>
      </c>
      <c r="C10" s="14">
        <v>0</v>
      </c>
      <c r="D10" s="14"/>
      <c r="E10" s="14"/>
      <c r="F10" s="13">
        <f t="shared" si="0"/>
        <v>0</v>
      </c>
      <c r="G10" s="19">
        <f t="shared" si="1"/>
        <v>0</v>
      </c>
      <c r="H10" s="19">
        <f t="shared" si="2"/>
        <v>0</v>
      </c>
    </row>
    <row r="11" spans="1:8" ht="15.75">
      <c r="A11" s="1" t="s">
        <v>5</v>
      </c>
      <c r="B11" s="14">
        <v>23503.2</v>
      </c>
      <c r="C11" s="14">
        <v>23785.6</v>
      </c>
      <c r="D11" s="14">
        <v>32168.7</v>
      </c>
      <c r="E11" s="14">
        <v>33490.3</v>
      </c>
      <c r="F11" s="13">
        <f t="shared" si="0"/>
        <v>282.3999999999978</v>
      </c>
      <c r="G11" s="19">
        <f t="shared" si="1"/>
        <v>8383.100000000002</v>
      </c>
      <c r="H11" s="19">
        <f t="shared" si="2"/>
        <v>1321.6000000000022</v>
      </c>
    </row>
    <row r="12" spans="1:8" ht="15.75">
      <c r="A12" s="1" t="s">
        <v>6</v>
      </c>
      <c r="B12" s="14">
        <v>2181.9</v>
      </c>
      <c r="C12" s="14">
        <v>2760.3</v>
      </c>
      <c r="D12" s="14">
        <v>3225.3</v>
      </c>
      <c r="E12" s="14">
        <v>3783.9</v>
      </c>
      <c r="F12" s="13">
        <f t="shared" si="0"/>
        <v>578.4000000000001</v>
      </c>
      <c r="G12" s="19">
        <f t="shared" si="1"/>
        <v>465</v>
      </c>
      <c r="H12" s="19">
        <f t="shared" si="2"/>
        <v>558.5999999999999</v>
      </c>
    </row>
    <row r="13" spans="1:8" ht="24">
      <c r="A13" s="5" t="s">
        <v>7</v>
      </c>
      <c r="B13" s="14">
        <v>0</v>
      </c>
      <c r="C13" s="14">
        <v>0</v>
      </c>
      <c r="D13" s="14"/>
      <c r="E13" s="14"/>
      <c r="F13" s="13">
        <f t="shared" si="0"/>
        <v>0</v>
      </c>
      <c r="G13" s="19">
        <f t="shared" si="1"/>
        <v>0</v>
      </c>
      <c r="H13" s="19">
        <f t="shared" si="2"/>
        <v>0</v>
      </c>
    </row>
    <row r="14" spans="1:8" ht="15.75">
      <c r="A14" s="1" t="s">
        <v>8</v>
      </c>
      <c r="B14" s="14">
        <v>2175.7</v>
      </c>
      <c r="C14" s="14">
        <v>2547</v>
      </c>
      <c r="D14" s="14">
        <v>2966.3</v>
      </c>
      <c r="E14" s="14">
        <v>3349.3</v>
      </c>
      <c r="F14" s="13">
        <f t="shared" si="0"/>
        <v>371.3000000000002</v>
      </c>
      <c r="G14" s="19">
        <f t="shared" si="1"/>
        <v>419.3000000000002</v>
      </c>
      <c r="H14" s="19">
        <f t="shared" si="2"/>
        <v>383</v>
      </c>
    </row>
    <row r="15" spans="1:8" ht="15.75">
      <c r="A15" s="1" t="s">
        <v>9</v>
      </c>
      <c r="B15" s="14">
        <v>4283.6</v>
      </c>
      <c r="C15" s="14">
        <v>5628.3</v>
      </c>
      <c r="D15" s="14">
        <v>7154.1</v>
      </c>
      <c r="E15" s="14">
        <v>8469.1</v>
      </c>
      <c r="F15" s="13">
        <f t="shared" si="0"/>
        <v>1344.6999999999998</v>
      </c>
      <c r="G15" s="19">
        <f t="shared" si="1"/>
        <v>1525.8000000000002</v>
      </c>
      <c r="H15" s="19">
        <f t="shared" si="2"/>
        <v>1315</v>
      </c>
    </row>
    <row r="16" spans="1:8" ht="24">
      <c r="A16" s="3" t="s">
        <v>10</v>
      </c>
      <c r="B16" s="14">
        <v>76</v>
      </c>
      <c r="C16" s="14">
        <v>206</v>
      </c>
      <c r="D16" s="14">
        <v>336</v>
      </c>
      <c r="E16" s="14">
        <v>486</v>
      </c>
      <c r="F16" s="13">
        <f t="shared" si="0"/>
        <v>130</v>
      </c>
      <c r="G16" s="19">
        <f t="shared" si="1"/>
        <v>130</v>
      </c>
      <c r="H16" s="19">
        <f t="shared" si="2"/>
        <v>150</v>
      </c>
    </row>
    <row r="17" spans="1:8" ht="24">
      <c r="A17" s="3" t="s">
        <v>11</v>
      </c>
      <c r="B17" s="14">
        <v>1288.6</v>
      </c>
      <c r="C17" s="14">
        <v>1288.6</v>
      </c>
      <c r="D17" s="14">
        <v>1496.3</v>
      </c>
      <c r="E17" s="14">
        <v>1499</v>
      </c>
      <c r="F17" s="13">
        <f t="shared" si="0"/>
        <v>0</v>
      </c>
      <c r="G17" s="19">
        <f t="shared" si="1"/>
        <v>207.70000000000005</v>
      </c>
      <c r="H17" s="19">
        <f t="shared" si="2"/>
        <v>2.7000000000000455</v>
      </c>
    </row>
    <row r="18" spans="1:8" ht="15.75">
      <c r="A18" s="6" t="s">
        <v>21</v>
      </c>
      <c r="B18" s="14">
        <v>0</v>
      </c>
      <c r="C18" s="14">
        <v>0</v>
      </c>
      <c r="D18" s="14"/>
      <c r="E18" s="14"/>
      <c r="F18" s="13">
        <f t="shared" si="0"/>
        <v>0</v>
      </c>
      <c r="G18" s="19">
        <f t="shared" si="1"/>
        <v>0</v>
      </c>
      <c r="H18" s="19">
        <f t="shared" si="2"/>
        <v>0</v>
      </c>
    </row>
    <row r="19" spans="1:8" ht="24">
      <c r="A19" s="7" t="s">
        <v>35</v>
      </c>
      <c r="B19" s="14">
        <v>0</v>
      </c>
      <c r="C19" s="14">
        <v>0</v>
      </c>
      <c r="D19" s="14"/>
      <c r="E19" s="14"/>
      <c r="F19" s="13">
        <f t="shared" si="0"/>
        <v>0</v>
      </c>
      <c r="G19" s="19">
        <f t="shared" si="1"/>
        <v>0</v>
      </c>
      <c r="H19" s="19">
        <f t="shared" si="2"/>
        <v>0</v>
      </c>
    </row>
    <row r="20" spans="1:8" ht="15.75">
      <c r="A20" s="3" t="s">
        <v>12</v>
      </c>
      <c r="B20" s="14">
        <v>3844.4</v>
      </c>
      <c r="C20" s="14">
        <v>4644.7</v>
      </c>
      <c r="D20" s="14">
        <v>6494.7</v>
      </c>
      <c r="E20" s="14">
        <v>12129.1</v>
      </c>
      <c r="F20" s="13">
        <f t="shared" si="0"/>
        <v>800.2999999999997</v>
      </c>
      <c r="G20" s="19">
        <f t="shared" si="1"/>
        <v>1850</v>
      </c>
      <c r="H20" s="19">
        <f t="shared" si="2"/>
        <v>5634.400000000001</v>
      </c>
    </row>
    <row r="21" spans="1:8" ht="24">
      <c r="A21" s="3" t="s">
        <v>32</v>
      </c>
      <c r="B21" s="14">
        <v>1244.8</v>
      </c>
      <c r="C21" s="14">
        <v>1528.3</v>
      </c>
      <c r="D21" s="14">
        <v>1687.8</v>
      </c>
      <c r="E21" s="14">
        <v>2027</v>
      </c>
      <c r="F21" s="13">
        <f t="shared" si="0"/>
        <v>283.5</v>
      </c>
      <c r="G21" s="19">
        <f t="shared" si="1"/>
        <v>159.5</v>
      </c>
      <c r="H21" s="19">
        <f t="shared" si="2"/>
        <v>339.20000000000005</v>
      </c>
    </row>
    <row r="22" spans="1:8" ht="24">
      <c r="A22" s="3" t="s">
        <v>16</v>
      </c>
      <c r="B22" s="14">
        <v>984.7</v>
      </c>
      <c r="C22" s="14">
        <v>1151.9</v>
      </c>
      <c r="D22" s="14">
        <v>1267.8</v>
      </c>
      <c r="E22" s="14">
        <v>1536.5</v>
      </c>
      <c r="F22" s="13">
        <f t="shared" si="0"/>
        <v>167.20000000000005</v>
      </c>
      <c r="G22" s="19">
        <f t="shared" si="1"/>
        <v>115.89999999999986</v>
      </c>
      <c r="H22" s="19">
        <f t="shared" si="2"/>
        <v>268.70000000000005</v>
      </c>
    </row>
    <row r="23" spans="1:8" ht="24">
      <c r="A23" s="3" t="s">
        <v>17</v>
      </c>
      <c r="B23" s="14">
        <v>0</v>
      </c>
      <c r="C23" s="14">
        <v>0</v>
      </c>
      <c r="D23" s="14"/>
      <c r="E23" s="14"/>
      <c r="F23" s="13">
        <f t="shared" si="0"/>
        <v>0</v>
      </c>
      <c r="G23" s="19">
        <f t="shared" si="1"/>
        <v>0</v>
      </c>
      <c r="H23" s="19">
        <f t="shared" si="2"/>
        <v>0</v>
      </c>
    </row>
    <row r="24" spans="1:8" ht="24">
      <c r="A24" s="3" t="s">
        <v>30</v>
      </c>
      <c r="B24" s="14">
        <v>749.7</v>
      </c>
      <c r="C24" s="14">
        <v>1266.5</v>
      </c>
      <c r="D24" s="14">
        <v>1447.7</v>
      </c>
      <c r="E24" s="14">
        <v>1509.9</v>
      </c>
      <c r="F24" s="13">
        <f t="shared" si="0"/>
        <v>516.8</v>
      </c>
      <c r="G24" s="19">
        <f t="shared" si="1"/>
        <v>181.20000000000005</v>
      </c>
      <c r="H24" s="19">
        <f t="shared" si="2"/>
        <v>62.200000000000045</v>
      </c>
    </row>
    <row r="25" spans="1:8" ht="24">
      <c r="A25" s="3" t="s">
        <v>19</v>
      </c>
      <c r="B25" s="14">
        <v>1972.1</v>
      </c>
      <c r="C25" s="14">
        <v>2427.8</v>
      </c>
      <c r="D25" s="14">
        <v>2819.4</v>
      </c>
      <c r="E25" s="14">
        <v>3209.1</v>
      </c>
      <c r="F25" s="13">
        <f t="shared" si="0"/>
        <v>455.7000000000003</v>
      </c>
      <c r="G25" s="19">
        <f t="shared" si="1"/>
        <v>391.5999999999999</v>
      </c>
      <c r="H25" s="19">
        <f t="shared" si="2"/>
        <v>389.6999999999998</v>
      </c>
    </row>
    <row r="26" spans="1:8" ht="15.75">
      <c r="A26" s="3" t="s">
        <v>13</v>
      </c>
      <c r="B26" s="14">
        <v>0</v>
      </c>
      <c r="C26" s="14">
        <v>0</v>
      </c>
      <c r="D26" s="14"/>
      <c r="E26" s="14"/>
      <c r="F26" s="13">
        <f t="shared" si="0"/>
        <v>0</v>
      </c>
      <c r="G26" s="19">
        <f t="shared" si="1"/>
        <v>0</v>
      </c>
      <c r="H26" s="19">
        <f t="shared" si="2"/>
        <v>0</v>
      </c>
    </row>
    <row r="27" spans="1:8" ht="15.75">
      <c r="A27" s="3" t="s">
        <v>27</v>
      </c>
      <c r="B27" s="14">
        <v>1542.4</v>
      </c>
      <c r="C27" s="14">
        <v>1722.9</v>
      </c>
      <c r="D27" s="14">
        <v>2251.3</v>
      </c>
      <c r="E27" s="14">
        <v>2363.3</v>
      </c>
      <c r="F27" s="13">
        <f t="shared" si="0"/>
        <v>180.5</v>
      </c>
      <c r="G27" s="19">
        <f t="shared" si="1"/>
        <v>528.4000000000001</v>
      </c>
      <c r="H27" s="19">
        <f t="shared" si="2"/>
        <v>112</v>
      </c>
    </row>
    <row r="28" spans="1:8" ht="15.75">
      <c r="A28" s="3" t="s">
        <v>33</v>
      </c>
      <c r="B28" s="14">
        <v>0</v>
      </c>
      <c r="C28" s="14">
        <v>0</v>
      </c>
      <c r="D28" s="14"/>
      <c r="E28" s="14"/>
      <c r="F28" s="13">
        <f t="shared" si="0"/>
        <v>0</v>
      </c>
      <c r="G28" s="19">
        <f t="shared" si="1"/>
        <v>0</v>
      </c>
      <c r="H28" s="19">
        <f t="shared" si="2"/>
        <v>0</v>
      </c>
    </row>
    <row r="29" spans="2:8" ht="15.75" hidden="1">
      <c r="B29" s="14"/>
      <c r="C29" s="14"/>
      <c r="D29" s="14"/>
      <c r="E29" s="14"/>
      <c r="F29" s="13">
        <f t="shared" si="0"/>
        <v>0</v>
      </c>
      <c r="G29" s="20"/>
      <c r="H29" s="23"/>
    </row>
    <row r="30" spans="1:8" ht="15.75">
      <c r="A30" s="20" t="s">
        <v>43</v>
      </c>
      <c r="B30" s="15">
        <f aca="true" t="shared" si="3" ref="B30:H30">SUM(B3:B29)</f>
        <v>156301.20000000004</v>
      </c>
      <c r="C30" s="15">
        <f t="shared" si="3"/>
        <v>182654.69999999998</v>
      </c>
      <c r="D30" s="15">
        <f t="shared" si="3"/>
        <v>227038.29999999996</v>
      </c>
      <c r="E30" s="15">
        <f t="shared" si="3"/>
        <v>261343.6</v>
      </c>
      <c r="F30" s="15">
        <f t="shared" si="3"/>
        <v>26353.5</v>
      </c>
      <c r="G30" s="18">
        <f t="shared" si="3"/>
        <v>44383.6</v>
      </c>
      <c r="H30" s="18">
        <f t="shared" si="3"/>
        <v>34305.299999999996</v>
      </c>
    </row>
    <row r="34" ht="15.75">
      <c r="E34" s="22"/>
    </row>
  </sheetData>
  <sheetProtection/>
  <mergeCells count="8">
    <mergeCell ref="H1:H2"/>
    <mergeCell ref="A1:A2"/>
    <mergeCell ref="F1:F2"/>
    <mergeCell ref="B1:B2"/>
    <mergeCell ref="C1:C2"/>
    <mergeCell ref="D1:D2"/>
    <mergeCell ref="G1:G2"/>
    <mergeCell ref="E1:E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Марченко</dc:creator>
  <cp:keywords/>
  <dc:description/>
  <cp:lastModifiedBy>Ирина</cp:lastModifiedBy>
  <cp:lastPrinted>2021-07-01T14:24:53Z</cp:lastPrinted>
  <dcterms:created xsi:type="dcterms:W3CDTF">2008-01-22T08:41:08Z</dcterms:created>
  <dcterms:modified xsi:type="dcterms:W3CDTF">2021-07-01T14:26:26Z</dcterms:modified>
  <cp:category/>
  <cp:version/>
  <cp:contentType/>
  <cp:contentStatus/>
</cp:coreProperties>
</file>