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0" windowWidth="10395" windowHeight="6300" activeTab="0"/>
  </bookViews>
  <sheets>
    <sheet name="01.04.2019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<sst xmlns="http://schemas.openxmlformats.org/spreadsheetml/2006/main" count="50" uniqueCount="50">
  <si>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С П Р А В К А</t>
  </si>
  <si>
    <t xml:space="preserve">    г.Клинцы </t>
  </si>
  <si>
    <t xml:space="preserve">     </t>
  </si>
  <si>
    <t>(тыс.руб.)</t>
  </si>
  <si>
    <t>Налог на доходы ф/л</t>
  </si>
  <si>
    <t>Единый налог на вменен. доход</t>
  </si>
  <si>
    <t xml:space="preserve">Единый сельск. налог </t>
  </si>
  <si>
    <t>Земельный налог</t>
  </si>
  <si>
    <t>Госпошлина</t>
  </si>
  <si>
    <t>Задолженность и перерасчеты по отмененным налогам и сборам</t>
  </si>
  <si>
    <t>Аренда помещений</t>
  </si>
  <si>
    <t>Аренда земли</t>
  </si>
  <si>
    <t>Доходы от перечисления прибыли МУП</t>
  </si>
  <si>
    <t>Плата за негативное воздействие на окр.ср.</t>
  </si>
  <si>
    <t>Доходы от продажи имущества</t>
  </si>
  <si>
    <t>Возврат остатков</t>
  </si>
  <si>
    <t>ИТОГО ДОХОДЫ:</t>
  </si>
  <si>
    <t>Налог на игорный бизнес( задолженность прошлых лет)</t>
  </si>
  <si>
    <t>Доходы от продажи земельных участков</t>
  </si>
  <si>
    <t>Доходы в виде прибыли  по акциям принадлежащим городским округам</t>
  </si>
  <si>
    <t>Налог на имущество физических лиц</t>
  </si>
  <si>
    <t>Штрафы, санкции , возмещение вреда</t>
  </si>
  <si>
    <t xml:space="preserve">Отклонение к годовому плану </t>
  </si>
  <si>
    <t xml:space="preserve">Доходы от продажи квартир </t>
  </si>
  <si>
    <t>собственные</t>
  </si>
  <si>
    <t>комитет по имуществу</t>
  </si>
  <si>
    <t xml:space="preserve">ИФНС </t>
  </si>
  <si>
    <t>Налог, взимаемый в связи с применением упрощен. системы</t>
  </si>
  <si>
    <t>компенсация затрат</t>
  </si>
  <si>
    <t>Прочие неналоговые доходы</t>
  </si>
  <si>
    <t>Акцизы</t>
  </si>
  <si>
    <t>Отклонение (+ -)</t>
  </si>
  <si>
    <t>Доходы от  компенсации затрат бюджетов городских округов</t>
  </si>
  <si>
    <t>Налог, взимаемый в  связи с применением патентной системы налогообложения</t>
  </si>
  <si>
    <t>Прочие доходы от использования имущества (за наем)</t>
  </si>
  <si>
    <t>исп.Колбаско М.В.</t>
  </si>
  <si>
    <t>невыясненные</t>
  </si>
  <si>
    <t>Прочие безвозмездные поступления (доля граждан)</t>
  </si>
  <si>
    <t>Доходы от продажи нематериальных активов</t>
  </si>
  <si>
    <t>Исполнено за 2018 г.</t>
  </si>
  <si>
    <t>План на 2019 год</t>
  </si>
  <si>
    <t>Факт апрель 2018 г.</t>
  </si>
  <si>
    <t>План на апрель 2019 г.</t>
  </si>
  <si>
    <t>План январь-март 2019 года</t>
  </si>
  <si>
    <t>Факт январь-март 2019г.</t>
  </si>
  <si>
    <r>
      <t xml:space="preserve">%                 исполне-ния факта за январь-март </t>
    </r>
    <r>
      <rPr>
        <b/>
        <sz val="8"/>
        <rFont val="Arial Black"/>
        <family val="2"/>
      </rPr>
      <t xml:space="preserve">2019 </t>
    </r>
    <r>
      <rPr>
        <b/>
        <sz val="8"/>
        <rFont val="Arial Cyr"/>
        <family val="2"/>
      </rPr>
      <t xml:space="preserve">г. к плану март 2019 г.  </t>
    </r>
  </si>
  <si>
    <r>
      <t xml:space="preserve">% исполнения факта января-марта </t>
    </r>
    <r>
      <rPr>
        <b/>
        <sz val="8"/>
        <rFont val="Arial Black"/>
        <family val="2"/>
      </rPr>
      <t>2019 г</t>
    </r>
    <r>
      <rPr>
        <b/>
        <sz val="8"/>
        <rFont val="Arial Cyr"/>
        <family val="2"/>
      </rPr>
      <t>. к годовому плану</t>
    </r>
  </si>
  <si>
    <r>
      <t xml:space="preserve">% исполнения факта января-марта </t>
    </r>
    <r>
      <rPr>
        <b/>
        <sz val="8"/>
        <rFont val="Arial Black"/>
        <family val="2"/>
      </rPr>
      <t>2019 г</t>
    </r>
    <r>
      <rPr>
        <b/>
        <sz val="8"/>
        <rFont val="Arial Cyr"/>
        <family val="2"/>
      </rPr>
      <t>. к факту января-марта 2018 г.</t>
    </r>
  </si>
  <si>
    <r>
      <t xml:space="preserve">Исполнено за январь-март </t>
    </r>
    <r>
      <rPr>
        <sz val="8"/>
        <rFont val="Arial Black"/>
        <family val="2"/>
      </rPr>
      <t>2018 г.</t>
    </r>
  </si>
  <si>
    <t xml:space="preserve">              о поступлении собственных доходов бюджета   за январь-март 2019 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</si>
</sst>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#,##0.0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8"/>
      <name val="Arial Cyr"/>
      <family val="2"/>
    </font>
    <font>
      <b/>
      <sz val="8"/>
      <name val="Bookman Old Style"/>
      <family val="1"/>
    </font>
    <font>
      <i/>
      <sz val="8"/>
      <name val="Arial Cyr"/>
      <family val="0"/>
    </font>
    <font>
      <b/>
      <sz val="8"/>
      <name val="Arial Black"/>
      <family val="2"/>
    </font>
    <font>
      <sz val="8"/>
      <name val="Arial Black"/>
      <family val="2"/>
    </font>
    <font>
      <i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4" fontId="1" fillId="33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" fontId="3" fillId="33" borderId="0" xfId="0" applyNumberFormat="1" applyFont="1" applyFill="1" applyAlignment="1">
      <alignment horizontal="center"/>
    </xf>
    <xf numFmtId="0" fontId="1" fillId="0" borderId="0" xfId="0" applyFont="1" applyBorder="1" applyAlignment="1">
      <alignment/>
    </xf>
    <xf numFmtId="4" fontId="1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168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168" fontId="1" fillId="33" borderId="13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left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9" fillId="34" borderId="12" xfId="0" applyFont="1" applyFill="1" applyBorder="1" applyAlignment="1">
      <alignment horizontal="justify" vertical="center" wrapText="1"/>
    </xf>
    <xf numFmtId="0" fontId="9" fillId="34" borderId="10" xfId="0" applyFont="1" applyFill="1" applyBorder="1" applyAlignment="1">
      <alignment horizontal="justify" vertical="center" wrapText="1"/>
    </xf>
    <xf numFmtId="168" fontId="3" fillId="33" borderId="12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164" fontId="3" fillId="33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8" fontId="3" fillId="33" borderId="0" xfId="0" applyNumberFormat="1" applyFont="1" applyFill="1" applyBorder="1" applyAlignment="1">
      <alignment horizontal="left" vertical="center"/>
    </xf>
    <xf numFmtId="168" fontId="3" fillId="0" borderId="0" xfId="0" applyNumberFormat="1" applyFont="1" applyBorder="1" applyAlignment="1">
      <alignment horizontal="center" vertical="center"/>
    </xf>
    <xf numFmtId="4" fontId="3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4" fontId="1" fillId="3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0" fontId="46" fillId="33" borderId="0" xfId="0" applyFont="1" applyFill="1" applyAlignment="1">
      <alignment/>
    </xf>
    <xf numFmtId="4" fontId="46" fillId="33" borderId="0" xfId="0" applyNumberFormat="1" applyFont="1" applyFill="1" applyAlignment="1">
      <alignment/>
    </xf>
    <xf numFmtId="4" fontId="46" fillId="33" borderId="0" xfId="0" applyNumberFormat="1" applyFont="1" applyFill="1" applyBorder="1" applyAlignment="1">
      <alignment/>
    </xf>
    <xf numFmtId="0" fontId="46" fillId="0" borderId="0" xfId="0" applyFont="1" applyAlignment="1">
      <alignment/>
    </xf>
    <xf numFmtId="168" fontId="1" fillId="0" borderId="10" xfId="0" applyNumberFormat="1" applyFont="1" applyBorder="1" applyAlignment="1">
      <alignment/>
    </xf>
    <xf numFmtId="168" fontId="1" fillId="0" borderId="12" xfId="0" applyNumberFormat="1" applyFont="1" applyBorder="1" applyAlignment="1">
      <alignment/>
    </xf>
    <xf numFmtId="168" fontId="1" fillId="0" borderId="0" xfId="0" applyNumberFormat="1" applyFont="1" applyAlignment="1">
      <alignment/>
    </xf>
    <xf numFmtId="168" fontId="1" fillId="33" borderId="0" xfId="0" applyNumberFormat="1" applyFont="1" applyFill="1" applyAlignment="1">
      <alignment/>
    </xf>
    <xf numFmtId="168" fontId="10" fillId="33" borderId="12" xfId="52" applyNumberFormat="1" applyFont="1" applyFill="1" applyBorder="1" applyAlignment="1" applyProtection="1">
      <alignment horizontal="center" vertical="center" wrapText="1"/>
      <protection locked="0"/>
    </xf>
    <xf numFmtId="0" fontId="10" fillId="33" borderId="12" xfId="52" applyFont="1" applyFill="1" applyBorder="1" applyAlignment="1" applyProtection="1">
      <alignment horizontal="center" vertical="center" wrapText="1"/>
      <protection locked="0"/>
    </xf>
    <xf numFmtId="164" fontId="10" fillId="33" borderId="12" xfId="52" applyNumberFormat="1" applyFont="1" applyFill="1" applyBorder="1" applyAlignment="1" applyProtection="1">
      <alignment horizontal="center" vertical="center" wrapText="1"/>
      <protection locked="0"/>
    </xf>
    <xf numFmtId="164" fontId="10" fillId="33" borderId="12" xfId="0" applyNumberFormat="1" applyFont="1" applyFill="1" applyBorder="1" applyAlignment="1">
      <alignment horizontal="center" vertical="center"/>
    </xf>
    <xf numFmtId="168" fontId="9" fillId="33" borderId="12" xfId="0" applyNumberFormat="1" applyFont="1" applyFill="1" applyBorder="1" applyAlignment="1">
      <alignment horizontal="center" vertical="center"/>
    </xf>
    <xf numFmtId="168" fontId="1" fillId="33" borderId="12" xfId="0" applyNumberFormat="1" applyFont="1" applyFill="1" applyBorder="1" applyAlignment="1">
      <alignment horizontal="center" vertical="center"/>
    </xf>
    <xf numFmtId="4" fontId="5" fillId="33" borderId="12" xfId="0" applyNumberFormat="1" applyFont="1" applyFill="1" applyBorder="1" applyAlignment="1">
      <alignment horizontal="center" vertical="center" wrapText="1"/>
    </xf>
    <xf numFmtId="168" fontId="3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center"/>
    </xf>
    <xf numFmtId="168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center"/>
    </xf>
    <xf numFmtId="168" fontId="5" fillId="33" borderId="11" xfId="0" applyNumberFormat="1" applyFont="1" applyFill="1" applyBorder="1" applyAlignment="1">
      <alignment horizontal="center" vertical="center"/>
    </xf>
    <xf numFmtId="168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168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168" fontId="1" fillId="33" borderId="10" xfId="0" applyNumberFormat="1" applyFont="1" applyFill="1" applyBorder="1" applyAlignment="1">
      <alignment/>
    </xf>
    <xf numFmtId="168" fontId="1" fillId="33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2" fontId="3" fillId="33" borderId="10" xfId="0" applyNumberFormat="1" applyFont="1" applyFill="1" applyBorder="1" applyAlignment="1">
      <alignment horizontal="left" vertical="center" wrapText="1"/>
    </xf>
    <xf numFmtId="168" fontId="3" fillId="33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33" borderId="0" xfId="0" applyNumberFormat="1" applyFont="1" applyFill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4" fontId="8" fillId="33" borderId="17" xfId="0" applyNumberFormat="1" applyFont="1" applyFill="1" applyBorder="1" applyAlignment="1">
      <alignment horizontal="center" vertical="center" wrapText="1"/>
    </xf>
    <xf numFmtId="4" fontId="8" fillId="33" borderId="13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68" fontId="3" fillId="0" borderId="18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4" fontId="1" fillId="35" borderId="21" xfId="0" applyNumberFormat="1" applyFont="1" applyFill="1" applyBorder="1" applyAlignment="1">
      <alignment horizontal="center" vertical="center" wrapText="1"/>
    </xf>
    <xf numFmtId="4" fontId="1" fillId="35" borderId="22" xfId="0" applyNumberFormat="1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4" fontId="3" fillId="33" borderId="21" xfId="0" applyNumberFormat="1" applyFont="1" applyFill="1" applyBorder="1" applyAlignment="1">
      <alignment horizontal="center" vertical="center" wrapText="1"/>
    </xf>
    <xf numFmtId="4" fontId="1" fillId="33" borderId="22" xfId="0" applyNumberFormat="1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tabSelected="1" zoomScalePageLayoutView="0" workbookViewId="0" topLeftCell="A1">
      <selection activeCell="M35" sqref="M35"/>
    </sheetView>
  </sheetViews>
  <sheetFormatPr defaultColWidth="9.00390625" defaultRowHeight="12.75"/>
  <cols>
    <col min="1" max="1" width="7.875" style="38" customWidth="1"/>
    <col min="2" max="2" width="24.125" style="6" customWidth="1"/>
    <col min="3" max="3" width="10.125" style="41" customWidth="1"/>
    <col min="4" max="4" width="10.125" style="38" customWidth="1"/>
    <col min="5" max="5" width="10.125" style="39" customWidth="1"/>
    <col min="6" max="6" width="9.00390625" style="4" customWidth="1"/>
    <col min="7" max="7" width="8.125" style="4" customWidth="1"/>
    <col min="8" max="8" width="8.875" style="4" customWidth="1"/>
    <col min="9" max="10" width="8.25390625" style="4" customWidth="1"/>
    <col min="11" max="11" width="10.125" style="39" customWidth="1"/>
    <col min="12" max="12" width="10.125" style="6" hidden="1" customWidth="1"/>
    <col min="13" max="13" width="7.875" style="32" customWidth="1"/>
    <col min="14" max="14" width="9.25390625" style="40" customWidth="1"/>
    <col min="15" max="17" width="10.125" style="6" hidden="1" customWidth="1"/>
  </cols>
  <sheetData>
    <row r="2" spans="1:17" ht="12.75">
      <c r="A2" s="1"/>
      <c r="B2" s="90" t="s">
        <v>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2"/>
      <c r="O2" s="3"/>
      <c r="P2" s="7"/>
      <c r="Q2" s="3"/>
    </row>
    <row r="3" spans="1:14" ht="12.75">
      <c r="A3" s="4"/>
      <c r="B3" s="91" t="s">
        <v>49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5"/>
    </row>
    <row r="4" spans="1:14" ht="12.75">
      <c r="A4" s="4"/>
      <c r="B4" s="7"/>
      <c r="C4" s="92" t="s">
        <v>1</v>
      </c>
      <c r="D4" s="92"/>
      <c r="E4" s="92"/>
      <c r="F4" s="92"/>
      <c r="G4" s="92"/>
      <c r="H4" s="92"/>
      <c r="I4" s="92"/>
      <c r="J4" s="59"/>
      <c r="K4" s="8"/>
      <c r="L4" s="9"/>
      <c r="N4" s="5"/>
    </row>
    <row r="5" spans="1:14" ht="13.5" thickBot="1">
      <c r="A5" s="4"/>
      <c r="C5" s="6"/>
      <c r="D5" s="4"/>
      <c r="E5" s="10"/>
      <c r="I5" s="1" t="s">
        <v>2</v>
      </c>
      <c r="J5" s="1"/>
      <c r="K5" s="11"/>
      <c r="L5" s="6" t="s">
        <v>3</v>
      </c>
      <c r="N5" s="5"/>
    </row>
    <row r="6" spans="1:17" ht="53.25" customHeight="1">
      <c r="A6" s="93" t="s">
        <v>41</v>
      </c>
      <c r="B6" s="95"/>
      <c r="C6" s="97" t="s">
        <v>39</v>
      </c>
      <c r="D6" s="97" t="s">
        <v>40</v>
      </c>
      <c r="E6" s="99" t="s">
        <v>43</v>
      </c>
      <c r="F6" s="85" t="s">
        <v>44</v>
      </c>
      <c r="G6" s="83" t="s">
        <v>31</v>
      </c>
      <c r="H6" s="83" t="s">
        <v>45</v>
      </c>
      <c r="I6" s="85" t="s">
        <v>22</v>
      </c>
      <c r="J6" s="75" t="s">
        <v>46</v>
      </c>
      <c r="K6" s="87" t="s">
        <v>48</v>
      </c>
      <c r="L6" s="85"/>
      <c r="M6" s="75" t="s">
        <v>47</v>
      </c>
      <c r="N6" s="77" t="s">
        <v>42</v>
      </c>
      <c r="O6" s="79" t="s">
        <v>26</v>
      </c>
      <c r="P6" s="9"/>
      <c r="Q6" s="12"/>
    </row>
    <row r="7" spans="1:17" ht="53.25" customHeight="1" thickBot="1">
      <c r="A7" s="94"/>
      <c r="B7" s="96"/>
      <c r="C7" s="98"/>
      <c r="D7" s="98"/>
      <c r="E7" s="100"/>
      <c r="F7" s="101"/>
      <c r="G7" s="84"/>
      <c r="H7" s="84"/>
      <c r="I7" s="86"/>
      <c r="J7" s="76"/>
      <c r="K7" s="88"/>
      <c r="L7" s="89"/>
      <c r="M7" s="76"/>
      <c r="N7" s="78"/>
      <c r="O7" s="79"/>
      <c r="P7" s="9"/>
      <c r="Q7" s="12"/>
    </row>
    <row r="8" spans="1:17" s="68" customFormat="1" ht="12.75">
      <c r="A8" s="46">
        <v>19481.000000000007</v>
      </c>
      <c r="B8" s="63" t="s">
        <v>4</v>
      </c>
      <c r="C8" s="51">
        <v>249893.1</v>
      </c>
      <c r="D8" s="52">
        <v>265823.4</v>
      </c>
      <c r="E8" s="52">
        <v>54982.2</v>
      </c>
      <c r="F8" s="70">
        <v>58932</v>
      </c>
      <c r="G8" s="16">
        <f>F8-E8</f>
        <v>3949.800000000003</v>
      </c>
      <c r="H8" s="16">
        <f>F8/E8*100</f>
        <v>107.18377947772188</v>
      </c>
      <c r="I8" s="16">
        <f>F8-D8</f>
        <v>-206891.40000000002</v>
      </c>
      <c r="J8" s="16">
        <f>F8/D8*100</f>
        <v>22.169605836055062</v>
      </c>
      <c r="K8" s="71">
        <v>50080.6</v>
      </c>
      <c r="L8" s="64">
        <f>F8-K8</f>
        <v>8851.400000000001</v>
      </c>
      <c r="M8" s="60">
        <f aca="true" t="shared" si="0" ref="M8:M32">F8/K8*100</f>
        <v>117.67430901386963</v>
      </c>
      <c r="N8" s="52">
        <v>21513.1</v>
      </c>
      <c r="O8" s="65">
        <f>A8*M8/100</f>
        <v>22924.13213899195</v>
      </c>
      <c r="P8" s="66" t="e">
        <f>F8+#REF!</f>
        <v>#REF!</v>
      </c>
      <c r="Q8" s="67"/>
    </row>
    <row r="9" spans="1:17" s="68" customFormat="1" ht="12.75">
      <c r="A9" s="47">
        <v>713.4000000000001</v>
      </c>
      <c r="B9" s="63" t="s">
        <v>30</v>
      </c>
      <c r="C9" s="16">
        <v>9233.5</v>
      </c>
      <c r="D9" s="52">
        <v>9481</v>
      </c>
      <c r="E9" s="52">
        <v>1948.1</v>
      </c>
      <c r="F9" s="70">
        <v>2559.9</v>
      </c>
      <c r="G9" s="16">
        <f aca="true" t="shared" si="1" ref="G9:G34">F9-E9</f>
        <v>611.8000000000002</v>
      </c>
      <c r="H9" s="16">
        <f aca="true" t="shared" si="2" ref="H9:H32">F9/E9*100</f>
        <v>131.40495867768595</v>
      </c>
      <c r="I9" s="16">
        <f aca="true" t="shared" si="3" ref="I9:I34">F9-D9</f>
        <v>-6921.1</v>
      </c>
      <c r="J9" s="16">
        <f aca="true" t="shared" si="4" ref="J9:J32">F9/D9*100</f>
        <v>27.00031642231832</v>
      </c>
      <c r="K9" s="71">
        <v>2025.4</v>
      </c>
      <c r="L9" s="64"/>
      <c r="M9" s="60">
        <f t="shared" si="0"/>
        <v>126.3898489187321</v>
      </c>
      <c r="N9" s="52">
        <v>832.9</v>
      </c>
      <c r="O9" s="65"/>
      <c r="P9" s="66" t="e">
        <f>F9+#REF!</f>
        <v>#REF!</v>
      </c>
      <c r="Q9" s="67"/>
    </row>
    <row r="10" spans="1:17" s="68" customFormat="1" ht="33.75">
      <c r="A10" s="47">
        <v>0</v>
      </c>
      <c r="B10" s="69" t="s">
        <v>27</v>
      </c>
      <c r="C10" s="16">
        <v>0</v>
      </c>
      <c r="D10" s="18">
        <v>0</v>
      </c>
      <c r="E10" s="18">
        <v>0</v>
      </c>
      <c r="F10" s="70"/>
      <c r="G10" s="16">
        <f t="shared" si="1"/>
        <v>0</v>
      </c>
      <c r="H10" s="16">
        <v>0</v>
      </c>
      <c r="I10" s="16">
        <f t="shared" si="3"/>
        <v>0</v>
      </c>
      <c r="J10" s="16">
        <v>0</v>
      </c>
      <c r="K10" s="71"/>
      <c r="L10" s="64">
        <f aca="true" t="shared" si="5" ref="L10:L34">F10-K10</f>
        <v>0</v>
      </c>
      <c r="M10" s="60">
        <v>0</v>
      </c>
      <c r="N10" s="18">
        <v>0</v>
      </c>
      <c r="O10" s="65">
        <f>A10*M10/100</f>
        <v>0</v>
      </c>
      <c r="P10" s="66" t="e">
        <f>F10+#REF!</f>
        <v>#REF!</v>
      </c>
      <c r="Q10" s="67"/>
    </row>
    <row r="11" spans="1:17" ht="33.75">
      <c r="A11" s="47">
        <v>24.5</v>
      </c>
      <c r="B11" s="17" t="s">
        <v>33</v>
      </c>
      <c r="C11" s="16">
        <v>320.2</v>
      </c>
      <c r="D11" s="18">
        <v>470</v>
      </c>
      <c r="E11" s="18">
        <v>110.4</v>
      </c>
      <c r="F11" s="70">
        <v>373.5</v>
      </c>
      <c r="G11" s="16">
        <f t="shared" si="1"/>
        <v>263.1</v>
      </c>
      <c r="H11" s="16">
        <f t="shared" si="2"/>
        <v>338.3152173913044</v>
      </c>
      <c r="I11" s="16">
        <f t="shared" si="3"/>
        <v>-96.5</v>
      </c>
      <c r="J11" s="16">
        <f t="shared" si="4"/>
        <v>79.46808510638299</v>
      </c>
      <c r="K11" s="71">
        <v>101.4</v>
      </c>
      <c r="L11" s="14"/>
      <c r="M11" s="60">
        <f t="shared" si="0"/>
        <v>368.3431952662722</v>
      </c>
      <c r="N11" s="18">
        <v>24.5</v>
      </c>
      <c r="O11" s="19">
        <v>0</v>
      </c>
      <c r="P11" s="42" t="e">
        <f>F11+#REF!</f>
        <v>#REF!</v>
      </c>
      <c r="Q11" s="43"/>
    </row>
    <row r="12" spans="1:17" ht="22.5">
      <c r="A12" s="46">
        <v>9338.9</v>
      </c>
      <c r="B12" s="20" t="s">
        <v>5</v>
      </c>
      <c r="C12" s="16">
        <v>40245.1</v>
      </c>
      <c r="D12" s="18">
        <v>43357.2</v>
      </c>
      <c r="E12" s="18">
        <v>9787</v>
      </c>
      <c r="F12" s="70">
        <v>9453.8</v>
      </c>
      <c r="G12" s="16">
        <f t="shared" si="1"/>
        <v>-333.2000000000007</v>
      </c>
      <c r="H12" s="16">
        <f t="shared" si="2"/>
        <v>96.5954838050475</v>
      </c>
      <c r="I12" s="16">
        <f t="shared" si="3"/>
        <v>-33903.399999999994</v>
      </c>
      <c r="J12" s="16">
        <f t="shared" si="4"/>
        <v>21.80445231703154</v>
      </c>
      <c r="K12" s="71">
        <v>10690.1</v>
      </c>
      <c r="L12" s="14">
        <f t="shared" si="5"/>
        <v>-1236.300000000001</v>
      </c>
      <c r="M12" s="60">
        <f t="shared" si="0"/>
        <v>88.43509415253365</v>
      </c>
      <c r="N12" s="18">
        <v>9746.7</v>
      </c>
      <c r="O12" s="15">
        <f>A12*M12/100</f>
        <v>8258.865007810966</v>
      </c>
      <c r="P12" s="42" t="e">
        <f>F12+#REF!</f>
        <v>#REF!</v>
      </c>
      <c r="Q12" s="43"/>
    </row>
    <row r="13" spans="1:17" ht="12.75">
      <c r="A13" s="48">
        <v>14</v>
      </c>
      <c r="B13" s="13" t="s">
        <v>6</v>
      </c>
      <c r="C13" s="16">
        <v>180.2</v>
      </c>
      <c r="D13" s="18">
        <v>290</v>
      </c>
      <c r="E13" s="18">
        <v>143.8</v>
      </c>
      <c r="F13" s="70">
        <v>138.8</v>
      </c>
      <c r="G13" s="16">
        <f t="shared" si="1"/>
        <v>-5</v>
      </c>
      <c r="H13" s="16">
        <f t="shared" si="2"/>
        <v>96.52294853963839</v>
      </c>
      <c r="I13" s="16">
        <f t="shared" si="3"/>
        <v>-151.2</v>
      </c>
      <c r="J13" s="16">
        <f t="shared" si="4"/>
        <v>47.862068965517246</v>
      </c>
      <c r="K13" s="71">
        <v>228.6</v>
      </c>
      <c r="L13" s="14">
        <f t="shared" si="5"/>
        <v>-89.79999999999998</v>
      </c>
      <c r="M13" s="60">
        <f t="shared" si="0"/>
        <v>60.717410323709544</v>
      </c>
      <c r="N13" s="18">
        <v>0</v>
      </c>
      <c r="O13" s="15">
        <v>2.5</v>
      </c>
      <c r="P13" s="42" t="e">
        <f>F13+#REF!</f>
        <v>#REF!</v>
      </c>
      <c r="Q13" s="43"/>
    </row>
    <row r="14" spans="1:17" ht="22.5">
      <c r="A14" s="47">
        <v>37.099999999999994</v>
      </c>
      <c r="B14" s="20" t="s">
        <v>20</v>
      </c>
      <c r="C14" s="16">
        <v>16657.7</v>
      </c>
      <c r="D14" s="18">
        <v>23694</v>
      </c>
      <c r="E14" s="18">
        <v>761</v>
      </c>
      <c r="F14" s="70">
        <v>1880.9</v>
      </c>
      <c r="G14" s="16">
        <f t="shared" si="1"/>
        <v>1119.9</v>
      </c>
      <c r="H14" s="16">
        <v>0</v>
      </c>
      <c r="I14" s="16">
        <f t="shared" si="3"/>
        <v>-21813.1</v>
      </c>
      <c r="J14" s="16">
        <f t="shared" si="4"/>
        <v>7.938296615176839</v>
      </c>
      <c r="K14" s="71">
        <v>213</v>
      </c>
      <c r="L14" s="14">
        <f t="shared" si="5"/>
        <v>1667.9</v>
      </c>
      <c r="M14" s="60">
        <f t="shared" si="0"/>
        <v>883.0516431924883</v>
      </c>
      <c r="N14" s="18">
        <v>56</v>
      </c>
      <c r="O14" s="15">
        <v>0</v>
      </c>
      <c r="P14" s="42" t="e">
        <f>F14+#REF!</f>
        <v>#REF!</v>
      </c>
      <c r="Q14" s="43"/>
    </row>
    <row r="15" spans="1:17" ht="33.75">
      <c r="A15" s="48">
        <v>0</v>
      </c>
      <c r="B15" s="21" t="s">
        <v>17</v>
      </c>
      <c r="C15" s="16">
        <v>0</v>
      </c>
      <c r="D15" s="18">
        <v>0</v>
      </c>
      <c r="E15" s="18">
        <v>0</v>
      </c>
      <c r="F15" s="70"/>
      <c r="G15" s="16">
        <f t="shared" si="1"/>
        <v>0</v>
      </c>
      <c r="H15" s="16">
        <v>0</v>
      </c>
      <c r="I15" s="16">
        <f t="shared" si="3"/>
        <v>0</v>
      </c>
      <c r="J15" s="16">
        <v>0</v>
      </c>
      <c r="K15" s="71"/>
      <c r="L15" s="14">
        <f t="shared" si="5"/>
        <v>0</v>
      </c>
      <c r="M15" s="60">
        <v>0</v>
      </c>
      <c r="N15" s="18">
        <v>0</v>
      </c>
      <c r="O15" s="15">
        <v>1</v>
      </c>
      <c r="P15" s="42" t="e">
        <f>F15+#REF!</f>
        <v>#REF!</v>
      </c>
      <c r="Q15" s="43"/>
    </row>
    <row r="16" spans="1:17" ht="12.75">
      <c r="A16" s="46">
        <v>8616.500000000002</v>
      </c>
      <c r="B16" s="13" t="s">
        <v>7</v>
      </c>
      <c r="C16" s="16">
        <v>52078</v>
      </c>
      <c r="D16" s="18">
        <v>56739.9</v>
      </c>
      <c r="E16" s="18">
        <v>12977.7</v>
      </c>
      <c r="F16" s="70">
        <v>13672.2</v>
      </c>
      <c r="G16" s="16">
        <f t="shared" si="1"/>
        <v>694.5</v>
      </c>
      <c r="H16" s="16">
        <f t="shared" si="2"/>
        <v>105.35148755172334</v>
      </c>
      <c r="I16" s="16">
        <f t="shared" si="3"/>
        <v>-43067.7</v>
      </c>
      <c r="J16" s="16">
        <f t="shared" si="4"/>
        <v>24.0962708781651</v>
      </c>
      <c r="K16" s="73">
        <v>13877.4</v>
      </c>
      <c r="L16" s="64">
        <f t="shared" si="5"/>
        <v>-205.1999999999989</v>
      </c>
      <c r="M16" s="60">
        <f t="shared" si="0"/>
        <v>98.5213368498422</v>
      </c>
      <c r="N16" s="18">
        <v>8766.2</v>
      </c>
      <c r="O16" s="15">
        <f>A16*M16/100</f>
        <v>8489.090989666654</v>
      </c>
      <c r="P16" s="42" t="e">
        <f>F16+#REF!</f>
        <v>#REF!</v>
      </c>
      <c r="Q16" s="43"/>
    </row>
    <row r="17" spans="1:17" ht="12.75">
      <c r="A17" s="47">
        <v>504.10000000000014</v>
      </c>
      <c r="B17" s="13" t="s">
        <v>8</v>
      </c>
      <c r="C17" s="16">
        <v>5816.5</v>
      </c>
      <c r="D17" s="18">
        <v>5345.8</v>
      </c>
      <c r="E17" s="18">
        <v>1070.9</v>
      </c>
      <c r="F17" s="70">
        <v>1620.2</v>
      </c>
      <c r="G17" s="16">
        <f t="shared" si="1"/>
        <v>549.3</v>
      </c>
      <c r="H17" s="16">
        <f t="shared" si="2"/>
        <v>151.29330469698382</v>
      </c>
      <c r="I17" s="16">
        <f t="shared" si="3"/>
        <v>-3725.6000000000004</v>
      </c>
      <c r="J17" s="16">
        <f t="shared" si="4"/>
        <v>30.307905271428037</v>
      </c>
      <c r="K17" s="71">
        <v>1205.8</v>
      </c>
      <c r="L17" s="14">
        <f t="shared" si="5"/>
        <v>414.4000000000001</v>
      </c>
      <c r="M17" s="60">
        <f t="shared" si="0"/>
        <v>134.36722507878588</v>
      </c>
      <c r="N17" s="18">
        <v>507.3</v>
      </c>
      <c r="O17" s="15">
        <f>A17*M17/100</f>
        <v>677.3451816221598</v>
      </c>
      <c r="P17" s="42" t="e">
        <f>F17+#REF!</f>
        <v>#REF!</v>
      </c>
      <c r="Q17" s="43"/>
    </row>
    <row r="18" spans="1:17" ht="45">
      <c r="A18" s="47">
        <v>0</v>
      </c>
      <c r="B18" s="22" t="s">
        <v>9</v>
      </c>
      <c r="C18" s="16">
        <v>0</v>
      </c>
      <c r="D18" s="18">
        <v>0</v>
      </c>
      <c r="E18" s="18">
        <v>0</v>
      </c>
      <c r="F18" s="70"/>
      <c r="G18" s="16">
        <f t="shared" si="1"/>
        <v>0</v>
      </c>
      <c r="H18" s="16">
        <v>0</v>
      </c>
      <c r="I18" s="16">
        <f t="shared" si="3"/>
        <v>0</v>
      </c>
      <c r="J18" s="16">
        <v>0</v>
      </c>
      <c r="K18" s="71"/>
      <c r="L18" s="14">
        <f t="shared" si="5"/>
        <v>0</v>
      </c>
      <c r="M18" s="60">
        <v>0</v>
      </c>
      <c r="N18" s="18">
        <v>0</v>
      </c>
      <c r="O18" s="15"/>
      <c r="P18" s="42" t="e">
        <f>F18+#REF!</f>
        <v>#REF!</v>
      </c>
      <c r="Q18" s="43"/>
    </row>
    <row r="19" spans="1:17" ht="12.75">
      <c r="A19" s="47">
        <v>466.8000000000002</v>
      </c>
      <c r="B19" s="13" t="s">
        <v>10</v>
      </c>
      <c r="C19" s="16">
        <v>5287.2</v>
      </c>
      <c r="D19" s="18">
        <v>5178.3</v>
      </c>
      <c r="E19" s="18">
        <v>1294.6</v>
      </c>
      <c r="F19" s="70">
        <v>1178.9</v>
      </c>
      <c r="G19" s="16">
        <f t="shared" si="1"/>
        <v>-115.69999999999982</v>
      </c>
      <c r="H19" s="16">
        <f t="shared" si="2"/>
        <v>91.06287656418972</v>
      </c>
      <c r="I19" s="16">
        <f t="shared" si="3"/>
        <v>-3999.4</v>
      </c>
      <c r="J19" s="16">
        <f t="shared" si="4"/>
        <v>22.76615877797733</v>
      </c>
      <c r="K19" s="71">
        <v>1183.6</v>
      </c>
      <c r="L19" s="14">
        <f t="shared" si="5"/>
        <v>-4.699999999999818</v>
      </c>
      <c r="M19" s="60">
        <f t="shared" si="0"/>
        <v>99.60290638729302</v>
      </c>
      <c r="N19" s="18">
        <v>431.5</v>
      </c>
      <c r="O19" s="15">
        <v>225</v>
      </c>
      <c r="P19" s="42" t="e">
        <f>F19+#REF!</f>
        <v>#REF!</v>
      </c>
      <c r="Q19" s="43"/>
    </row>
    <row r="20" spans="1:17" ht="12.75">
      <c r="A20" s="47">
        <v>1046.3000000000002</v>
      </c>
      <c r="B20" s="13" t="s">
        <v>11</v>
      </c>
      <c r="C20" s="16">
        <v>12769.6</v>
      </c>
      <c r="D20" s="18">
        <v>11256.6</v>
      </c>
      <c r="E20" s="18">
        <v>1500</v>
      </c>
      <c r="F20" s="70">
        <v>2307.1</v>
      </c>
      <c r="G20" s="16">
        <f t="shared" si="1"/>
        <v>807.0999999999999</v>
      </c>
      <c r="H20" s="16">
        <f t="shared" si="2"/>
        <v>153.80666666666667</v>
      </c>
      <c r="I20" s="16">
        <f t="shared" si="3"/>
        <v>-8949.5</v>
      </c>
      <c r="J20" s="16">
        <f t="shared" si="4"/>
        <v>20.495531510402785</v>
      </c>
      <c r="K20" s="71">
        <v>2388.6</v>
      </c>
      <c r="L20" s="14">
        <f t="shared" si="5"/>
        <v>-81.5</v>
      </c>
      <c r="M20" s="60">
        <f t="shared" si="0"/>
        <v>96.58795947416897</v>
      </c>
      <c r="N20" s="18">
        <v>2000</v>
      </c>
      <c r="O20" s="15">
        <v>1500</v>
      </c>
      <c r="P20" s="42" t="e">
        <f>F20+#REF!</f>
        <v>#REF!</v>
      </c>
      <c r="Q20" s="43"/>
    </row>
    <row r="21" spans="1:17" ht="22.5">
      <c r="A21" s="47">
        <v>76</v>
      </c>
      <c r="B21" s="20" t="s">
        <v>12</v>
      </c>
      <c r="C21" s="16">
        <v>1046</v>
      </c>
      <c r="D21" s="18">
        <v>252.5</v>
      </c>
      <c r="E21" s="18">
        <v>0</v>
      </c>
      <c r="F21" s="70"/>
      <c r="G21" s="16">
        <f t="shared" si="1"/>
        <v>0</v>
      </c>
      <c r="H21" s="16">
        <v>0</v>
      </c>
      <c r="I21" s="16">
        <f t="shared" si="3"/>
        <v>-252.5</v>
      </c>
      <c r="J21" s="16">
        <f t="shared" si="4"/>
        <v>0</v>
      </c>
      <c r="K21" s="71"/>
      <c r="L21" s="14">
        <f t="shared" si="5"/>
        <v>0</v>
      </c>
      <c r="M21" s="60">
        <v>0</v>
      </c>
      <c r="N21" s="18">
        <v>0</v>
      </c>
      <c r="O21" s="15"/>
      <c r="P21" s="42" t="e">
        <f>F21+#REF!</f>
        <v>#REF!</v>
      </c>
      <c r="Q21" s="43"/>
    </row>
    <row r="22" spans="1:17" ht="22.5">
      <c r="A22" s="48">
        <v>196.5999999999999</v>
      </c>
      <c r="B22" s="20" t="s">
        <v>13</v>
      </c>
      <c r="C22" s="16">
        <v>1913.4</v>
      </c>
      <c r="D22" s="18">
        <v>2641.8</v>
      </c>
      <c r="E22" s="18">
        <v>660.5</v>
      </c>
      <c r="F22" s="70">
        <v>513.4</v>
      </c>
      <c r="G22" s="16">
        <f t="shared" si="1"/>
        <v>-147.10000000000002</v>
      </c>
      <c r="H22" s="16">
        <v>0</v>
      </c>
      <c r="I22" s="16">
        <f t="shared" si="3"/>
        <v>-2128.4</v>
      </c>
      <c r="J22" s="16">
        <f t="shared" si="4"/>
        <v>19.433719433719432</v>
      </c>
      <c r="K22" s="71">
        <v>1069.2</v>
      </c>
      <c r="L22" s="14">
        <f t="shared" si="5"/>
        <v>-555.8000000000001</v>
      </c>
      <c r="M22" s="60">
        <f t="shared" si="0"/>
        <v>48.01720912832024</v>
      </c>
      <c r="N22" s="18">
        <v>660.5</v>
      </c>
      <c r="O22" s="15">
        <v>121</v>
      </c>
      <c r="P22" s="42" t="e">
        <f>F22+#REF!</f>
        <v>#REF!</v>
      </c>
      <c r="Q22" s="43"/>
    </row>
    <row r="23" spans="1:17" ht="22.5">
      <c r="A23" s="48">
        <v>0</v>
      </c>
      <c r="B23" s="23" t="s">
        <v>23</v>
      </c>
      <c r="C23" s="16">
        <v>0</v>
      </c>
      <c r="D23" s="18">
        <v>0</v>
      </c>
      <c r="E23" s="18">
        <v>0</v>
      </c>
      <c r="F23" s="70"/>
      <c r="G23" s="16">
        <f t="shared" si="1"/>
        <v>0</v>
      </c>
      <c r="H23" s="16">
        <v>0</v>
      </c>
      <c r="I23" s="16">
        <f t="shared" si="3"/>
        <v>0</v>
      </c>
      <c r="J23" s="16">
        <v>0</v>
      </c>
      <c r="K23" s="71"/>
      <c r="L23" s="14">
        <f t="shared" si="5"/>
        <v>0</v>
      </c>
      <c r="M23" s="60">
        <v>0</v>
      </c>
      <c r="N23" s="18">
        <v>0</v>
      </c>
      <c r="O23" s="15"/>
      <c r="P23" s="42" t="e">
        <f>F23+#REF!</f>
        <v>#REF!</v>
      </c>
      <c r="Q23" s="43"/>
    </row>
    <row r="24" spans="1:17" ht="22.5">
      <c r="A24" s="48">
        <v>0</v>
      </c>
      <c r="B24" s="24" t="s">
        <v>38</v>
      </c>
      <c r="C24" s="16">
        <v>0</v>
      </c>
      <c r="D24" s="18">
        <v>0</v>
      </c>
      <c r="E24" s="18">
        <v>0</v>
      </c>
      <c r="F24" s="70"/>
      <c r="G24" s="16">
        <f t="shared" si="1"/>
        <v>0</v>
      </c>
      <c r="H24" s="16">
        <v>0</v>
      </c>
      <c r="I24" s="16">
        <f t="shared" si="3"/>
        <v>0</v>
      </c>
      <c r="J24" s="16">
        <v>0</v>
      </c>
      <c r="K24" s="71"/>
      <c r="L24" s="14">
        <f>F24-K25</f>
        <v>-3720.7</v>
      </c>
      <c r="M24" s="60">
        <v>0</v>
      </c>
      <c r="N24" s="18">
        <v>0</v>
      </c>
      <c r="O24" s="15"/>
      <c r="P24" s="42" t="e">
        <f>F24+#REF!</f>
        <v>#REF!</v>
      </c>
      <c r="Q24" s="43"/>
    </row>
    <row r="25" spans="1:17" ht="22.5">
      <c r="A25" s="46">
        <v>0</v>
      </c>
      <c r="B25" s="20" t="s">
        <v>14</v>
      </c>
      <c r="C25" s="16">
        <v>20136.4</v>
      </c>
      <c r="D25" s="18">
        <v>1500</v>
      </c>
      <c r="E25" s="18">
        <v>1500</v>
      </c>
      <c r="F25" s="70">
        <v>6254.7</v>
      </c>
      <c r="G25" s="16">
        <f t="shared" si="1"/>
        <v>4754.7</v>
      </c>
      <c r="H25" s="16">
        <f t="shared" si="2"/>
        <v>416.97999999999996</v>
      </c>
      <c r="I25" s="16">
        <f t="shared" si="3"/>
        <v>4754.7</v>
      </c>
      <c r="J25" s="16">
        <f t="shared" si="4"/>
        <v>416.97999999999996</v>
      </c>
      <c r="K25" s="71">
        <v>3720.7</v>
      </c>
      <c r="L25" s="14">
        <f>F25-K27</f>
        <v>5957.3</v>
      </c>
      <c r="M25" s="60">
        <f t="shared" si="0"/>
        <v>168.1054640255866</v>
      </c>
      <c r="N25" s="18">
        <v>0</v>
      </c>
      <c r="O25" s="15">
        <v>724.8</v>
      </c>
      <c r="P25" s="42" t="e">
        <f>F25+#REF!</f>
        <v>#REF!</v>
      </c>
      <c r="Q25" s="43"/>
    </row>
    <row r="26" spans="1:17" ht="33.75">
      <c r="A26" s="49">
        <v>158.20000000000005</v>
      </c>
      <c r="B26" s="20" t="s">
        <v>34</v>
      </c>
      <c r="C26" s="16">
        <v>3002.1</v>
      </c>
      <c r="D26" s="18">
        <v>2899.6</v>
      </c>
      <c r="E26" s="18">
        <v>724.9</v>
      </c>
      <c r="F26" s="70">
        <v>747.7</v>
      </c>
      <c r="G26" s="16">
        <f t="shared" si="1"/>
        <v>22.800000000000068</v>
      </c>
      <c r="H26" s="16">
        <f t="shared" si="2"/>
        <v>103.14526141536764</v>
      </c>
      <c r="I26" s="16">
        <f t="shared" si="3"/>
        <v>-2151.8999999999996</v>
      </c>
      <c r="J26" s="16">
        <f t="shared" si="4"/>
        <v>25.78631535384191</v>
      </c>
      <c r="K26" s="71">
        <v>869.8</v>
      </c>
      <c r="L26" s="14"/>
      <c r="M26" s="60">
        <f t="shared" si="0"/>
        <v>85.96229018165097</v>
      </c>
      <c r="N26" s="18">
        <v>241.6</v>
      </c>
      <c r="O26" s="15"/>
      <c r="P26" s="42" t="e">
        <f>F26+#REF!</f>
        <v>#REF!</v>
      </c>
      <c r="Q26" s="43"/>
    </row>
    <row r="27" spans="1:17" ht="22.5">
      <c r="A27" s="49">
        <v>61.30000000000001</v>
      </c>
      <c r="B27" s="20" t="s">
        <v>18</v>
      </c>
      <c r="C27" s="16">
        <v>2255</v>
      </c>
      <c r="D27" s="18">
        <v>2303.8</v>
      </c>
      <c r="E27" s="18">
        <v>350</v>
      </c>
      <c r="F27" s="70">
        <v>589.8</v>
      </c>
      <c r="G27" s="16">
        <f t="shared" si="1"/>
        <v>239.79999999999995</v>
      </c>
      <c r="H27" s="16">
        <f t="shared" si="2"/>
        <v>168.5142857142857</v>
      </c>
      <c r="I27" s="16">
        <f t="shared" si="3"/>
        <v>-1714.0000000000002</v>
      </c>
      <c r="J27" s="16">
        <f t="shared" si="4"/>
        <v>25.601180658043226</v>
      </c>
      <c r="K27" s="71">
        <v>297.4</v>
      </c>
      <c r="L27" s="14" t="e">
        <f>F27-#REF!</f>
        <v>#REF!</v>
      </c>
      <c r="M27" s="60">
        <f t="shared" si="0"/>
        <v>198.31876260928044</v>
      </c>
      <c r="N27" s="18">
        <v>200</v>
      </c>
      <c r="O27" s="15">
        <v>100</v>
      </c>
      <c r="P27" s="42" t="e">
        <f>F27+#REF!</f>
        <v>#REF!</v>
      </c>
      <c r="Q27" s="43"/>
    </row>
    <row r="28" spans="1:17" ht="33.75">
      <c r="A28" s="49">
        <v>0</v>
      </c>
      <c r="B28" s="20" t="s">
        <v>19</v>
      </c>
      <c r="C28" s="16">
        <v>17.8</v>
      </c>
      <c r="D28" s="18">
        <v>17.8</v>
      </c>
      <c r="E28" s="18">
        <v>0</v>
      </c>
      <c r="F28" s="70"/>
      <c r="G28" s="16">
        <f t="shared" si="1"/>
        <v>0</v>
      </c>
      <c r="H28" s="16">
        <v>0</v>
      </c>
      <c r="I28" s="16">
        <f t="shared" si="3"/>
        <v>-17.8</v>
      </c>
      <c r="J28" s="16">
        <f t="shared" si="4"/>
        <v>0</v>
      </c>
      <c r="K28" s="71"/>
      <c r="L28" s="14">
        <f t="shared" si="5"/>
        <v>0</v>
      </c>
      <c r="M28" s="60">
        <v>0</v>
      </c>
      <c r="N28" s="18">
        <v>252.5</v>
      </c>
      <c r="O28" s="15"/>
      <c r="P28" s="42" t="e">
        <f>F28+#REF!</f>
        <v>#REF!</v>
      </c>
      <c r="Q28" s="43"/>
    </row>
    <row r="29" spans="1:17" ht="33.75">
      <c r="A29" s="46">
        <v>299.69999999999993</v>
      </c>
      <c r="B29" s="20" t="s">
        <v>32</v>
      </c>
      <c r="C29" s="16">
        <v>2717.8</v>
      </c>
      <c r="D29" s="18">
        <v>2662.5</v>
      </c>
      <c r="E29" s="18">
        <v>665.6</v>
      </c>
      <c r="F29" s="70">
        <v>652.8</v>
      </c>
      <c r="G29" s="16">
        <f t="shared" si="1"/>
        <v>-12.800000000000068</v>
      </c>
      <c r="H29" s="16">
        <f t="shared" si="2"/>
        <v>98.07692307692307</v>
      </c>
      <c r="I29" s="16">
        <f t="shared" si="3"/>
        <v>-2009.7</v>
      </c>
      <c r="J29" s="16">
        <f t="shared" si="4"/>
        <v>24.518309859154925</v>
      </c>
      <c r="K29" s="71">
        <v>342.1</v>
      </c>
      <c r="L29" s="14">
        <f t="shared" si="5"/>
        <v>310.69999999999993</v>
      </c>
      <c r="M29" s="60">
        <f t="shared" si="0"/>
        <v>190.8213972522654</v>
      </c>
      <c r="N29" s="18">
        <v>221.9</v>
      </c>
      <c r="O29" s="15"/>
      <c r="P29" s="42" t="e">
        <f>F29+#REF!</f>
        <v>#REF!</v>
      </c>
      <c r="Q29" s="43"/>
    </row>
    <row r="30" spans="1:17" ht="22.5">
      <c r="A30" s="49">
        <v>355.1</v>
      </c>
      <c r="B30" s="20" t="s">
        <v>21</v>
      </c>
      <c r="C30" s="16">
        <v>5680</v>
      </c>
      <c r="D30" s="18">
        <v>4711.7</v>
      </c>
      <c r="E30" s="18">
        <v>806</v>
      </c>
      <c r="F30" s="70">
        <v>1102.9</v>
      </c>
      <c r="G30" s="16">
        <f t="shared" si="1"/>
        <v>296.9000000000001</v>
      </c>
      <c r="H30" s="16">
        <f t="shared" si="2"/>
        <v>136.8362282878412</v>
      </c>
      <c r="I30" s="16">
        <f t="shared" si="3"/>
        <v>-3608.7999999999997</v>
      </c>
      <c r="J30" s="16">
        <f t="shared" si="4"/>
        <v>23.40768724664134</v>
      </c>
      <c r="K30" s="71">
        <v>879.6</v>
      </c>
      <c r="L30" s="14">
        <f t="shared" si="5"/>
        <v>223.30000000000007</v>
      </c>
      <c r="M30" s="60">
        <f t="shared" si="0"/>
        <v>125.38653933606186</v>
      </c>
      <c r="N30" s="18">
        <v>321</v>
      </c>
      <c r="O30" s="15">
        <v>300.2</v>
      </c>
      <c r="P30" s="42" t="e">
        <f>F30+#REF!</f>
        <v>#REF!</v>
      </c>
      <c r="Q30" s="43"/>
    </row>
    <row r="31" spans="1:17" ht="12.75">
      <c r="A31" s="49">
        <v>0</v>
      </c>
      <c r="B31" s="20" t="s">
        <v>15</v>
      </c>
      <c r="C31" s="16">
        <v>0</v>
      </c>
      <c r="D31" s="18"/>
      <c r="E31" s="18"/>
      <c r="F31" s="70"/>
      <c r="G31" s="16">
        <f t="shared" si="1"/>
        <v>0</v>
      </c>
      <c r="H31" s="16">
        <v>0</v>
      </c>
      <c r="I31" s="16">
        <f t="shared" si="3"/>
        <v>0</v>
      </c>
      <c r="J31" s="16">
        <v>0</v>
      </c>
      <c r="K31" s="71"/>
      <c r="L31" s="14">
        <f t="shared" si="5"/>
        <v>0</v>
      </c>
      <c r="M31" s="60">
        <v>0</v>
      </c>
      <c r="N31" s="18">
        <v>0</v>
      </c>
      <c r="O31" s="15"/>
      <c r="P31" s="42" t="e">
        <f>F31+#REF!</f>
        <v>#REF!</v>
      </c>
      <c r="Q31" s="43"/>
    </row>
    <row r="32" spans="1:17" ht="22.5">
      <c r="A32" s="49">
        <v>636.5</v>
      </c>
      <c r="B32" s="20" t="s">
        <v>29</v>
      </c>
      <c r="C32" s="16">
        <v>3264.6</v>
      </c>
      <c r="D32" s="18">
        <v>1774</v>
      </c>
      <c r="E32" s="18">
        <v>443.5</v>
      </c>
      <c r="F32" s="70">
        <v>441</v>
      </c>
      <c r="G32" s="16">
        <f t="shared" si="1"/>
        <v>-2.5</v>
      </c>
      <c r="H32" s="16">
        <f t="shared" si="2"/>
        <v>99.43630214205186</v>
      </c>
      <c r="I32" s="16">
        <f t="shared" si="3"/>
        <v>-1333</v>
      </c>
      <c r="J32" s="16">
        <f t="shared" si="4"/>
        <v>24.859075535512964</v>
      </c>
      <c r="K32" s="71">
        <v>764.5</v>
      </c>
      <c r="L32" s="14">
        <f t="shared" si="5"/>
        <v>-323.5</v>
      </c>
      <c r="M32" s="60">
        <f t="shared" si="0"/>
        <v>57.68476128188358</v>
      </c>
      <c r="N32" s="18">
        <v>443.5</v>
      </c>
      <c r="O32" s="15"/>
      <c r="P32" s="42" t="e">
        <f>F32+#REF!</f>
        <v>#REF!</v>
      </c>
      <c r="Q32" s="43"/>
    </row>
    <row r="33" spans="1:17" ht="12.75">
      <c r="A33" s="49">
        <v>5.3</v>
      </c>
      <c r="B33" s="20" t="s">
        <v>36</v>
      </c>
      <c r="C33" s="16">
        <v>0</v>
      </c>
      <c r="D33" s="18">
        <v>0</v>
      </c>
      <c r="E33" s="18">
        <v>0</v>
      </c>
      <c r="F33" s="70"/>
      <c r="G33" s="16">
        <f t="shared" si="1"/>
        <v>0</v>
      </c>
      <c r="H33" s="16">
        <v>0</v>
      </c>
      <c r="I33" s="16">
        <f t="shared" si="3"/>
        <v>0</v>
      </c>
      <c r="J33" s="16">
        <v>0</v>
      </c>
      <c r="K33" s="71"/>
      <c r="L33" s="14">
        <f t="shared" si="5"/>
        <v>0</v>
      </c>
      <c r="M33" s="60">
        <v>0</v>
      </c>
      <c r="N33" s="18">
        <v>0</v>
      </c>
      <c r="O33" s="15"/>
      <c r="P33" s="42" t="e">
        <f>F33+#REF!</f>
        <v>#REF!</v>
      </c>
      <c r="Q33" s="43"/>
    </row>
    <row r="34" spans="1:17" ht="33.75">
      <c r="A34" s="49">
        <v>0</v>
      </c>
      <c r="B34" s="20" t="s">
        <v>37</v>
      </c>
      <c r="C34" s="16">
        <v>0</v>
      </c>
      <c r="D34" s="18">
        <v>0</v>
      </c>
      <c r="E34" s="18">
        <v>0</v>
      </c>
      <c r="F34" s="72"/>
      <c r="G34" s="16">
        <f t="shared" si="1"/>
        <v>0</v>
      </c>
      <c r="H34" s="16">
        <v>0</v>
      </c>
      <c r="I34" s="16">
        <f t="shared" si="3"/>
        <v>0</v>
      </c>
      <c r="J34" s="16">
        <v>0</v>
      </c>
      <c r="K34" s="16">
        <v>0</v>
      </c>
      <c r="L34" s="14">
        <f t="shared" si="5"/>
        <v>0</v>
      </c>
      <c r="M34" s="60">
        <v>0</v>
      </c>
      <c r="N34" s="18">
        <v>0</v>
      </c>
      <c r="O34" s="15"/>
      <c r="P34" s="42" t="e">
        <f>F34+#REF!</f>
        <v>#REF!</v>
      </c>
      <c r="Q34" s="43"/>
    </row>
    <row r="35" spans="1:17" ht="12.75">
      <c r="A35" s="50">
        <f>SUM(A8:A34)</f>
        <v>42031.30000000001</v>
      </c>
      <c r="B35" s="13" t="s">
        <v>16</v>
      </c>
      <c r="C35" s="25">
        <f>SUM(C8:C34)</f>
        <v>432514.2</v>
      </c>
      <c r="D35" s="26">
        <f>SUM(D8:D34)</f>
        <v>440399.89999999997</v>
      </c>
      <c r="E35" s="26">
        <f>SUM(E8:E34)</f>
        <v>89726.2</v>
      </c>
      <c r="F35" s="25">
        <f>SUM(F8:F34)</f>
        <v>102419.59999999998</v>
      </c>
      <c r="G35" s="25">
        <f aca="true" t="shared" si="6" ref="G35:L35">SUM(G8:G34)</f>
        <v>12693.400000000003</v>
      </c>
      <c r="H35" s="25">
        <f>F35/E35*100</f>
        <v>114.14681553437009</v>
      </c>
      <c r="I35" s="25">
        <f t="shared" si="6"/>
        <v>-337980.30000000005</v>
      </c>
      <c r="J35" s="25">
        <f>F35/D35*100</f>
        <v>23.256045244333613</v>
      </c>
      <c r="K35" s="25">
        <f t="shared" si="6"/>
        <v>89937.80000000002</v>
      </c>
      <c r="L35" s="25" t="e">
        <f t="shared" si="6"/>
        <v>#REF!</v>
      </c>
      <c r="M35" s="25">
        <f>F35/K35*100</f>
        <v>113.87825808503204</v>
      </c>
      <c r="N35" s="25">
        <f>SUM(N8:N34)</f>
        <v>46219.200000000004</v>
      </c>
      <c r="O35" s="25">
        <f>SUM(O8:O34)</f>
        <v>43323.93331809173</v>
      </c>
      <c r="P35" s="25" t="e">
        <f>SUM(P8:P34)</f>
        <v>#REF!</v>
      </c>
      <c r="Q35" s="43"/>
    </row>
    <row r="36" spans="1:17" ht="12.75" hidden="1">
      <c r="A36" s="27"/>
      <c r="B36" s="28"/>
      <c r="C36" s="80" t="s">
        <v>24</v>
      </c>
      <c r="D36" s="80"/>
      <c r="E36" s="80"/>
      <c r="F36" s="29">
        <f>F8+F9+F10+F11+F12+F13+F14+F15+F16+F17+F18+F21+F22+F30+F32</f>
        <v>90688.59999999998</v>
      </c>
      <c r="G36" s="29">
        <f>G8+G9+G10+G11+G12+G13+G14+G15+G16+G17+G18+G21+G22+G30+G32</f>
        <v>6997.500000000004</v>
      </c>
      <c r="H36" s="55"/>
      <c r="I36" s="55"/>
      <c r="J36" s="55"/>
      <c r="K36" s="31"/>
      <c r="L36" s="30"/>
      <c r="M36" s="61"/>
      <c r="N36" s="31"/>
      <c r="O36" s="9"/>
      <c r="P36" s="9"/>
      <c r="Q36" s="9"/>
    </row>
    <row r="37" spans="1:14" ht="12.75" hidden="1">
      <c r="A37" s="32"/>
      <c r="B37" s="33" t="s">
        <v>35</v>
      </c>
      <c r="C37" s="81" t="s">
        <v>25</v>
      </c>
      <c r="D37" s="81"/>
      <c r="E37" s="81"/>
      <c r="F37" s="29">
        <f>F19+F20+F25+F27+F33</f>
        <v>10330.5</v>
      </c>
      <c r="G37" s="29"/>
      <c r="H37" s="56"/>
      <c r="I37" s="58"/>
      <c r="J37" s="58"/>
      <c r="K37" s="5"/>
      <c r="L37" s="34"/>
      <c r="M37" s="62"/>
      <c r="N37" s="35"/>
    </row>
    <row r="38" spans="1:14" ht="12.75" hidden="1">
      <c r="A38" s="4"/>
      <c r="B38" s="36"/>
      <c r="C38" s="82" t="s">
        <v>28</v>
      </c>
      <c r="D38" s="82"/>
      <c r="E38" s="82"/>
      <c r="F38" s="82"/>
      <c r="G38" s="53">
        <f>G29</f>
        <v>-12.800000000000068</v>
      </c>
      <c r="H38" s="57"/>
      <c r="I38" s="57"/>
      <c r="J38" s="57"/>
      <c r="K38" s="37"/>
      <c r="L38" s="36"/>
      <c r="M38" s="57"/>
      <c r="N38" s="5"/>
    </row>
    <row r="39" spans="3:10" ht="12.75" hidden="1">
      <c r="C39" s="74"/>
      <c r="D39" s="74"/>
      <c r="E39" s="74"/>
      <c r="F39" s="74"/>
      <c r="G39" s="54"/>
      <c r="I39" s="10"/>
      <c r="J39" s="10"/>
    </row>
    <row r="40" spans="7:16" ht="12.75">
      <c r="G40" s="10"/>
      <c r="P40" s="44"/>
    </row>
    <row r="42" ht="12.75">
      <c r="O42" s="6">
        <v>32923.50802887226</v>
      </c>
    </row>
    <row r="43" ht="12.75">
      <c r="F43" s="45"/>
    </row>
    <row r="44" ht="12.75">
      <c r="P44" s="44"/>
    </row>
  </sheetData>
  <sheetProtection/>
  <mergeCells count="22">
    <mergeCell ref="A6:A7"/>
    <mergeCell ref="B6:B7"/>
    <mergeCell ref="C6:C7"/>
    <mergeCell ref="D6:D7"/>
    <mergeCell ref="E6:E7"/>
    <mergeCell ref="F6:F7"/>
    <mergeCell ref="J6:J7"/>
    <mergeCell ref="K6:K7"/>
    <mergeCell ref="L6:L7"/>
    <mergeCell ref="B2:M2"/>
    <mergeCell ref="B3:M3"/>
    <mergeCell ref="C4:I4"/>
    <mergeCell ref="C39:F39"/>
    <mergeCell ref="M6:M7"/>
    <mergeCell ref="N6:N7"/>
    <mergeCell ref="O6:O7"/>
    <mergeCell ref="C36:E36"/>
    <mergeCell ref="C37:E37"/>
    <mergeCell ref="C38:F38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Марченко</dc:creator>
  <cp:keywords/>
  <dc:description/>
  <cp:lastModifiedBy>Ирина</cp:lastModifiedBy>
  <cp:lastPrinted>2019-04-22T11:50:38Z</cp:lastPrinted>
  <dcterms:created xsi:type="dcterms:W3CDTF">2008-01-22T08:41:08Z</dcterms:created>
  <dcterms:modified xsi:type="dcterms:W3CDTF">2019-04-23T04:51:50Z</dcterms:modified>
  <cp:category/>
  <cp:version/>
  <cp:contentType/>
  <cp:contentStatus/>
</cp:coreProperties>
</file>