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1" sheetId="1" r:id="rId1"/>
  </sheets>
  <definedNames>
    <definedName name="_xlnm.Print_Area" localSheetId="0">'Приложение 1'!$A$1:$N$152</definedName>
  </definedNames>
  <calcPr fullCalcOnLoad="1"/>
</workbook>
</file>

<file path=xl/comments1.xml><?xml version="1.0" encoding="utf-8"?>
<comments xmlns="http://schemas.openxmlformats.org/spreadsheetml/2006/main">
  <authors>
    <author>Татьяна Кожемяко</author>
  </authors>
  <commentList>
    <comment ref="A98" authorId="0">
      <text>
        <r>
          <rPr>
            <b/>
            <sz val="9"/>
            <rFont val="Tahoma"/>
            <family val="2"/>
          </rPr>
          <t>Татьяна Кожемяко: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<sst xmlns="http://schemas.openxmlformats.org/spreadsheetml/2006/main" count="287" uniqueCount="146">
  <si>
    <t>Наименование программ , подпрограмм</t>
  </si>
  <si>
    <t>Источник финансирования</t>
  </si>
  <si>
    <t xml:space="preserve">План реализации </t>
  </si>
  <si>
    <t>Ответственный исполнитель</t>
  </si>
  <si>
    <t>Итого по программе:</t>
  </si>
  <si>
    <t>Объем средств по реализации программ, подпрограмм</t>
  </si>
  <si>
    <t xml:space="preserve">Итого </t>
  </si>
  <si>
    <t>Клинцовская городская администрация</t>
  </si>
  <si>
    <t>Муниципальной  программы "Реализация полномочий исполнительного органа местного самоуправления</t>
  </si>
  <si>
    <t>Клинцовская городская администрация, МКУ  УГОЧС</t>
  </si>
  <si>
    <t>Обеспечение деятельности Главы Клинцовской городской администрации</t>
  </si>
  <si>
    <t>Руководство и управление в сфере установленных функций органов местного самоуправления</t>
  </si>
  <si>
    <t>Всего</t>
  </si>
  <si>
    <t>Библиотеки</t>
  </si>
  <si>
    <t>обеспечение деятельности учреждений,оказывающих услуги в сфере культуры-МБУ Дом Культуры</t>
  </si>
  <si>
    <t>обеспечение деятельности учреждений,оказывающих услуги в сфере культуры-МБУК "Центр культуры и досуга "Современник"</t>
  </si>
  <si>
    <t>средства областного бюджета</t>
  </si>
  <si>
    <t>Обеспечение деятельности подведомственных учреждений дополнительного образования - МБОУ ДОД "Детская художественная  школа"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</si>
  <si>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</si>
  <si>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</si>
  <si>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Капитальный ремонт муниципального жилищного фонда</t>
  </si>
  <si>
    <t>Уличное освещение</t>
  </si>
  <si>
    <t>Озеленение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</si>
  <si>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</si>
  <si>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</si>
  <si>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</si>
  <si>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Обеспечение сохранности жилых  помещений, закрепленных за детьми-сиротами и детьми, 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</si>
  <si>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</si>
  <si>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</si>
  <si>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</si>
  <si>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Выплата единовременного пособия при всех формах устройства детей, лишенных родительского попечения, в семью </t>
  </si>
  <si>
    <t>внебюджетные источники</t>
  </si>
  <si>
    <t>2015 год</t>
  </si>
  <si>
    <t>2016 год</t>
  </si>
  <si>
    <t>2017 год</t>
  </si>
  <si>
    <t>2018 год</t>
  </si>
  <si>
    <t>2019 год</t>
  </si>
  <si>
    <t>2020 год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</si>
  <si>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</si>
  <si>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Оценка имущества, признание прав и урегулирование отношений по государственной и муниципальной собственности</t>
  </si>
  <si>
    <t>Областной бюджет</t>
  </si>
  <si>
    <t>Программно-техническое обеспечение создания многофункционального центра предоставления муниципальных услуг</t>
  </si>
  <si>
    <t>Софинансирование объектов капитальных вложений муниципальной собственности</t>
  </si>
  <si>
    <t>Приложение №1</t>
  </si>
  <si>
    <t>к постановлению Клинцовской городской администрации</t>
  </si>
  <si>
    <t>Прочие расходы в области жилищного хозяйства</t>
  </si>
  <si>
    <t>Мероприятия в области коммунального хозяйства</t>
  </si>
  <si>
    <t>Прочие расходы в области жилищно-коммунального хозяйства</t>
  </si>
  <si>
    <t>Организация участия врачебных кадров в конкурсах на соискание муниципальных грантов "Лучший врач" и "Лучший средний медицинский работник"</t>
  </si>
  <si>
    <t>Обеспечение мероприятий по укреплению материально-технической базы, оснащению и модернизации муниципальных учреждений</t>
  </si>
  <si>
    <t>Обеспечение мероприятий по капитальному ремонту многоквартирных домов за счет средств бюджетов субъектов РФ и местных бюджетов</t>
  </si>
  <si>
    <t>Обеспечение мероприятий по улучшению условий и охраны труда в организациях муниципального образования городлской округ "город Клинцы Брянской области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</si>
  <si>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</si>
  <si>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Обеспечение мероприятий по развитию малого и среднего предпринимательства в городе Клинцы</t>
  </si>
  <si>
    <t>Обеспечение мероприятий по реализации молодежной политики</t>
  </si>
  <si>
    <t>Обеспечение мероприятий по развитию физической культуры и спорта в г. Клинцы</t>
  </si>
  <si>
    <t>Обеспечение деятельности многофункционального центра</t>
  </si>
  <si>
    <t>Участие в предупреждении и ликвидации последствий чрезвычайных ситуаций, обеспечение первичных мер пожарной безопасности</t>
  </si>
  <si>
    <t>Обеспечение деятельности в сфере установленных функций органов местного самоуправления</t>
  </si>
  <si>
    <t>Государствеенная поддержка малого и среднего предпринимательства, включая крестьянские (фермерские) хозяйства в рамках подпрограммы "Развитие малого и среднего предпринимательства" государственной программы Российской Федерации "Экономическое развитие иновационная экономика"</t>
  </si>
  <si>
    <t>Реализация дополнительных мероприятий в сфере занятости населения в рамках подпрограммы "Активная политика занятости населения и социальная поддержка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</si>
  <si>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</si>
  <si>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Организация и проведение выборов и референдумов</t>
  </si>
  <si>
    <t>Обеспечение деятельности подведомственных учреждений дополнительного образования - МБОУ ДО "Детская школа искусств им. Е.М. Беляева" г. Клинцы</t>
  </si>
  <si>
    <t>Повышение качества и доступности предоставления государственных и муниципальных услуг</t>
  </si>
  <si>
    <t>Отдельные мероприятия по развитию культуры, культурного наследия, туризма,обеспечение устойчивого развития социально-културного  составляющих качества жизни населения</t>
  </si>
  <si>
    <t>Строительство объектов муниципальной собственности</t>
  </si>
  <si>
    <t>Информационное обеспечение деятельности органов местного самоуправления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</si>
  <si>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</si>
  <si>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Мероприятия по разработке генерального плана городского округа"Г.Клинцы"</t>
  </si>
  <si>
    <t>S1270</t>
  </si>
  <si>
    <t>Обеспечение мероприятий по государственной поддержки малого и среднего бизнеса</t>
  </si>
  <si>
    <t>Осуществление полномочий по составлению (изменению)списков кандидатов в присяжные заседатели федеральных судов</t>
  </si>
  <si>
    <t>Предоставление субсидий бюдж.автономн.ииным некомерч.организациям</t>
  </si>
  <si>
    <t>Мероприятия напривленные на сохранение,популяризацию и гос. Охрау объектов культурного наследия (рестоврацию здания женской гимназии (ДШИ) г.Клинцы</t>
  </si>
  <si>
    <t>Прочие мероприятия по организации транспортного обслуживания населения</t>
  </si>
  <si>
    <t>R5190</t>
  </si>
  <si>
    <t>Мероприятия на поддержку культуры</t>
  </si>
  <si>
    <t>L5270</t>
  </si>
  <si>
    <t>Поддержка малого и среднего предпринимательства , влючая крестьянские хозяйства</t>
  </si>
  <si>
    <t>средства обл. бюджета</t>
  </si>
  <si>
    <t>Метоприятия в сфере архитектуры и гшрадостваительства</t>
  </si>
  <si>
    <t>Уплата налоговы сборов и иных обязательных платежей</t>
  </si>
  <si>
    <t>Мобилизационная подготовка экономики</t>
  </si>
  <si>
    <t xml:space="preserve">Организация и содержание мест захоронния твердых бытовых отходов </t>
  </si>
  <si>
    <t>Уплата налогов и сборов</t>
  </si>
  <si>
    <t>Бюджет город. округа</t>
  </si>
  <si>
    <t>средства област. бюджета</t>
  </si>
  <si>
    <t>средства област.бюджета</t>
  </si>
  <si>
    <t>средства областбюджета</t>
  </si>
  <si>
    <t>Иные межбюджетные трансферты на приобретение музыкальныз инструментов за счетсредств резервного фонда Президента</t>
  </si>
  <si>
    <t>Исполнение исковых требований на основании вступивших в законную силу судебных актов обязательств бюджета</t>
  </si>
  <si>
    <t>2021 год</t>
  </si>
  <si>
    <t>Обеспечение проведения выборов и референдумов</t>
  </si>
  <si>
    <t>Общеобразовательные организации</t>
  </si>
  <si>
    <t>Отдел образования Клинцовской городской одминистрации</t>
  </si>
  <si>
    <t>Противодействие злоупотреблению наркотиками и их незаконному обороту</t>
  </si>
  <si>
    <t>Мероприятия по развитию культуры</t>
  </si>
  <si>
    <t>Выплаты муниципальных пенсий (доплат к государственным пенсиям)</t>
  </si>
  <si>
    <t>S4240</t>
  </si>
  <si>
    <t>Приобретение,установка и техническое обслуживание программного и технического обеспечения,аттестация рабочих мест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</si>
  <si>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</si>
  <si>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Мероприятия по землеустройству и землепользования</t>
  </si>
  <si>
    <t xml:space="preserve">Отдельные мероприятия по развитию культуры,культурного наследия </t>
  </si>
  <si>
    <t xml:space="preserve">Проведение Всероссийской сельскохозяйственной переписи </t>
  </si>
  <si>
    <t>Отдельные мероприятия по развитию культуры, культурного насдедия</t>
  </si>
  <si>
    <t>Комитет по управлению имуществом</t>
  </si>
  <si>
    <t>Контрольно счетная палата</t>
  </si>
  <si>
    <t>Финансовое управление</t>
  </si>
  <si>
    <t>Городской совет народных депутатов</t>
  </si>
  <si>
    <t>Отдельные мероприятия по развитию кльтуры, культурного наследия, туризма, обеспечению устойчивого развития социально- культурных составляющих качества жизни населения</t>
  </si>
  <si>
    <t>Реализация программ (проектов)инициативного бюджетирования</t>
  </si>
  <si>
    <t>Единые дежурно-диспетчерские службы</t>
  </si>
  <si>
    <t>Оповещение населения об опасностях возникших при ведении военных действий и возникновений чрезвычайных ситуаций</t>
  </si>
  <si>
    <t>Организация и проведение праздничных мероприятий и других мероприятий по вопросам местного значения</t>
  </si>
  <si>
    <t>Приобретение специализированной техники для предсприятий ЖКХ</t>
  </si>
  <si>
    <t>2022 год</t>
  </si>
  <si>
    <t>L2990</t>
  </si>
  <si>
    <t>Мероприятия на государственную поддержку отрасли культуры для муниципальных образовательных организаций в рамках проекта "Культурная среда" государственной программы "Развитие культуры и туризма а Брянской области"</t>
  </si>
  <si>
    <t>Государственная поддержка малого и среднего предпринимательства,включая (фермерские ) хозяйства, а также реализация мероприятий по поддержке молодежного предпринимательства</t>
  </si>
  <si>
    <t>Мероприятия направленные на профилактику и устранение последствий распространения COVID19</t>
  </si>
  <si>
    <t>S5870</t>
  </si>
  <si>
    <t>Реализация программ(проектов) инициативного бюджетирования</t>
  </si>
  <si>
    <t>Проведение Всероссийской переписи населения 2020</t>
  </si>
  <si>
    <t>Комплексные меры по профилактике терроризма иэкстремизма, а также в минимизации и (или0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</si>
  <si>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перступностью</t>
  </si>
  <si>
    <t>2023 год</t>
  </si>
  <si>
    <t>Бюд.гор. округа</t>
  </si>
  <si>
    <t>городского округа "город Клинцы Брянской области" (2015-2023 годы)</t>
  </si>
  <si>
    <t>Создание виртуальных концертных залов в рамках регионального проекта "Цифровая культура (Брянская область)"государственной программы "Развитие культуры и ткризма в Брянской области"</t>
  </si>
  <si>
    <t>Опубликование нормативных правовых актов муниципальных образований и иной официальной информации</t>
  </si>
  <si>
    <t>S1310</t>
  </si>
  <si>
    <t>Мероприятия по работе с семьей,детьми и  моложежью</t>
  </si>
  <si>
    <t>S1309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</si>
  <si>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(2015-2023 годы)</t>
  </si>
  <si>
    <t>Подпрограмма № 1  "Выполнение функций Клинцовской городской администрации" (2015-2023 годы)</t>
  </si>
  <si>
    <t>Подпрограмма №2 "Создание многофункционального центра предоставления муниципальных услуг" (2015-2023 годы)</t>
  </si>
  <si>
    <t>Подпрограмма №3 "Содействие реализации полномочий в сфере защиты населения и территории городского округа от чрезвычайных ситуаций" (2015-2023 годы)</t>
  </si>
  <si>
    <t>Подпрограмма №4 "Совершенствование системы профилактики правонарушений и усиление борьбы с преступностью в городе Клинцы (2015-2023годы)</t>
  </si>
  <si>
    <t xml:space="preserve">Мероприятия в сфере охраны окружающей среды </t>
  </si>
  <si>
    <t>Обеспечение жильем тренеров,  тренеров преподавателей учреждений физической культуры и спорта Брянской области</t>
  </si>
  <si>
    <t>Реализация Федеральной целевой программы"Увековечивание памяти погибших при защите Отечества на 2019-2024года</t>
  </si>
  <si>
    <t>Государственная поддержка отрасли культуры за счет средств Резервного Фонда Правительства Р.Ф,</t>
  </si>
  <si>
    <t>L519F</t>
  </si>
  <si>
    <t>2024 год</t>
  </si>
  <si>
    <t xml:space="preserve">от  "                                            №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</si>
</sst>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"/>
    <numFmt numFmtId="203" formatCode="0.000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theme="1" tint="0.04998999834060669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32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32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50" fillId="32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right" vertical="center" wrapText="1"/>
    </xf>
    <xf numFmtId="4" fontId="51" fillId="32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 quotePrefix="1">
      <alignment horizontal="justify" vertical="center" wrapText="1"/>
    </xf>
    <xf numFmtId="0" fontId="3" fillId="0" borderId="12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11" fillId="32" borderId="11" xfId="0" applyNumberFormat="1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52" fillId="32" borderId="11" xfId="0" applyNumberFormat="1" applyFont="1" applyFill="1" applyBorder="1" applyAlignment="1">
      <alignment horizontal="right" vertical="center" wrapText="1"/>
    </xf>
    <xf numFmtId="4" fontId="52" fillId="33" borderId="11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3" fillId="0" borderId="11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4" fontId="12" fillId="32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5"/>
  <sheetViews>
    <sheetView tabSelected="1" zoomScaleSheetLayoutView="120" workbookViewId="0" topLeftCell="A126">
      <selection activeCell="B1" sqref="B1:O152"/>
    </sheetView>
  </sheetViews>
  <sheetFormatPr defaultColWidth="9.140625" defaultRowHeight="12.75"/>
  <cols>
    <col min="1" max="1" width="7.8515625" style="0" customWidth="1"/>
    <col min="2" max="2" width="52.57421875" style="0" customWidth="1"/>
    <col min="3" max="3" width="8.140625" style="0" customWidth="1"/>
    <col min="4" max="4" width="9.7109375" style="0" customWidth="1"/>
    <col min="5" max="5" width="15.57421875" style="0" customWidth="1"/>
    <col min="6" max="6" width="14.28125" style="0" customWidth="1"/>
    <col min="7" max="7" width="14.00390625" style="0" customWidth="1"/>
    <col min="8" max="8" width="13.7109375" style="0" customWidth="1"/>
    <col min="9" max="9" width="14.7109375" style="0" customWidth="1"/>
    <col min="10" max="10" width="14.8515625" style="0" customWidth="1"/>
    <col min="11" max="11" width="15.140625" style="0" customWidth="1"/>
    <col min="12" max="12" width="14.140625" style="0" customWidth="1"/>
    <col min="13" max="13" width="15.00390625" style="0" customWidth="1"/>
    <col min="14" max="14" width="14.57421875" style="0" customWidth="1"/>
    <col min="15" max="15" width="14.140625" style="0" customWidth="1"/>
    <col min="16" max="16" width="16.57421875" style="0" customWidth="1"/>
  </cols>
  <sheetData>
    <row r="1" ht="41.25" customHeight="1"/>
    <row r="2" spans="2:11" ht="21" customHeight="1">
      <c r="B2" s="4"/>
      <c r="C2" s="4"/>
      <c r="D2" s="4"/>
      <c r="E2" s="4"/>
      <c r="F2" s="4"/>
      <c r="G2" s="4"/>
      <c r="H2" s="5" t="s">
        <v>43</v>
      </c>
      <c r="I2" s="5"/>
      <c r="J2" s="5"/>
      <c r="K2" s="5"/>
    </row>
    <row r="3" spans="2:11" ht="20.25" customHeight="1">
      <c r="B3" s="4"/>
      <c r="C3" s="4"/>
      <c r="D3" s="4"/>
      <c r="E3" s="4"/>
      <c r="F3" s="4"/>
      <c r="G3" s="4"/>
      <c r="H3" s="5" t="s">
        <v>44</v>
      </c>
      <c r="I3" s="5"/>
      <c r="J3" s="5"/>
      <c r="K3" s="5"/>
    </row>
    <row r="4" spans="2:11" ht="25.5" customHeight="1">
      <c r="B4" s="4"/>
      <c r="C4" s="4"/>
      <c r="D4" s="4"/>
      <c r="E4" s="4"/>
      <c r="F4" s="4"/>
      <c r="G4" s="4"/>
      <c r="H4" s="76" t="s">
        <v>145</v>
      </c>
      <c r="I4" s="76"/>
      <c r="J4" s="76"/>
      <c r="K4" s="76"/>
    </row>
    <row r="5" spans="2:11" ht="12.75">
      <c r="B5" s="77" t="s">
        <v>2</v>
      </c>
      <c r="C5" s="77"/>
      <c r="D5" s="77"/>
      <c r="E5" s="77"/>
      <c r="F5" s="77"/>
      <c r="G5" s="77"/>
      <c r="H5" s="6"/>
      <c r="I5" s="4"/>
      <c r="J5" s="4"/>
      <c r="K5" s="4"/>
    </row>
    <row r="6" spans="2:11" ht="12.75">
      <c r="B6" s="77" t="s">
        <v>8</v>
      </c>
      <c r="C6" s="77"/>
      <c r="D6" s="77"/>
      <c r="E6" s="77"/>
      <c r="F6" s="77"/>
      <c r="G6" s="77"/>
      <c r="H6" s="6"/>
      <c r="I6" s="4"/>
      <c r="J6" s="4"/>
      <c r="K6" s="4"/>
    </row>
    <row r="7" spans="2:11" ht="12.75">
      <c r="B7" s="77" t="s">
        <v>128</v>
      </c>
      <c r="C7" s="77"/>
      <c r="D7" s="77"/>
      <c r="E7" s="77"/>
      <c r="F7" s="77"/>
      <c r="G7" s="77"/>
      <c r="H7" s="6"/>
      <c r="I7" s="4"/>
      <c r="J7" s="4"/>
      <c r="K7" s="4"/>
    </row>
    <row r="8" spans="2:11" ht="12.7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5" ht="12.75" customHeight="1">
      <c r="B9" s="78" t="s">
        <v>0</v>
      </c>
      <c r="C9" s="78" t="s">
        <v>3</v>
      </c>
      <c r="D9" s="78" t="s">
        <v>1</v>
      </c>
      <c r="E9" s="80" t="s">
        <v>5</v>
      </c>
      <c r="F9" s="81"/>
      <c r="G9" s="81"/>
      <c r="H9" s="81"/>
      <c r="I9" s="81"/>
      <c r="J9" s="81"/>
      <c r="K9" s="81"/>
      <c r="L9" s="81"/>
      <c r="M9" s="81"/>
      <c r="N9" s="82"/>
      <c r="O9" s="50"/>
    </row>
    <row r="10" spans="2:15" ht="35.25" customHeight="1">
      <c r="B10" s="78"/>
      <c r="C10" s="78"/>
      <c r="D10" s="78"/>
      <c r="E10" s="7" t="s">
        <v>12</v>
      </c>
      <c r="F10" s="8" t="s">
        <v>32</v>
      </c>
      <c r="G10" s="7" t="s">
        <v>33</v>
      </c>
      <c r="H10" s="8" t="s">
        <v>34</v>
      </c>
      <c r="I10" s="7" t="s">
        <v>35</v>
      </c>
      <c r="J10" s="8" t="s">
        <v>36</v>
      </c>
      <c r="K10" s="7" t="s">
        <v>37</v>
      </c>
      <c r="L10" s="8" t="s">
        <v>92</v>
      </c>
      <c r="M10" s="7" t="s">
        <v>116</v>
      </c>
      <c r="N10" s="8" t="s">
        <v>126</v>
      </c>
      <c r="O10" s="51" t="s">
        <v>144</v>
      </c>
    </row>
    <row r="11" spans="2:15" ht="20.25" customHeight="1">
      <c r="B11" s="84" t="s">
        <v>134</v>
      </c>
      <c r="C11" s="79" t="s">
        <v>7</v>
      </c>
      <c r="D11" s="31" t="s">
        <v>88</v>
      </c>
      <c r="E11" s="40">
        <f>F11+G11+H11+I11+J11+K11+L11+M11+N11+O11</f>
        <v>857950458.06</v>
      </c>
      <c r="F11" s="10">
        <f>F15+F116</f>
        <v>68465619.85</v>
      </c>
      <c r="G11" s="9">
        <f>G15+G116</f>
        <v>241010523.58</v>
      </c>
      <c r="H11" s="10">
        <f>H15+H116</f>
        <v>68527595.21</v>
      </c>
      <c r="I11" s="11">
        <f aca="true" t="shared" si="0" ref="I11:O11">I15</f>
        <v>84810153.74</v>
      </c>
      <c r="J11" s="10">
        <f t="shared" si="0"/>
        <v>83916376.52999999</v>
      </c>
      <c r="K11" s="11">
        <f t="shared" si="0"/>
        <v>65632515.81000001</v>
      </c>
      <c r="L11" s="10">
        <f t="shared" si="0"/>
        <v>47564097.03</v>
      </c>
      <c r="M11" s="11">
        <f t="shared" si="0"/>
        <v>60277690.309999995</v>
      </c>
      <c r="N11" s="10">
        <f t="shared" si="0"/>
        <v>63263138.699999996</v>
      </c>
      <c r="O11" s="11">
        <f t="shared" si="0"/>
        <v>74482747.3</v>
      </c>
    </row>
    <row r="12" spans="2:15" ht="12.75">
      <c r="B12" s="85"/>
      <c r="C12" s="79"/>
      <c r="D12" s="35" t="s">
        <v>127</v>
      </c>
      <c r="E12" s="40">
        <f>F12+G12+H12+I12+J12+K12+L12+M12+N12+O12</f>
        <v>1995040974.8400004</v>
      </c>
      <c r="F12" s="10">
        <f aca="true" t="shared" si="1" ref="F12:O12">F16+F115+F132+F140</f>
        <v>130158126.5</v>
      </c>
      <c r="G12" s="9">
        <f t="shared" si="1"/>
        <v>147849960.23000002</v>
      </c>
      <c r="H12" s="10">
        <f t="shared" si="1"/>
        <v>165374676.65</v>
      </c>
      <c r="I12" s="11">
        <f t="shared" si="1"/>
        <v>170412060.26999998</v>
      </c>
      <c r="J12" s="10">
        <f t="shared" si="1"/>
        <v>200550254.45000002</v>
      </c>
      <c r="K12" s="11">
        <f t="shared" si="1"/>
        <v>339557939.99000007</v>
      </c>
      <c r="L12" s="10">
        <f t="shared" si="1"/>
        <v>303704486.66</v>
      </c>
      <c r="M12" s="11">
        <f t="shared" si="1"/>
        <v>199453616.64</v>
      </c>
      <c r="N12" s="10">
        <f t="shared" si="1"/>
        <v>167626261.26000002</v>
      </c>
      <c r="O12" s="11">
        <f t="shared" si="1"/>
        <v>170353592.19</v>
      </c>
    </row>
    <row r="13" spans="2:15" ht="16.5">
      <c r="B13" s="85"/>
      <c r="C13" s="79"/>
      <c r="D13" s="31" t="s">
        <v>31</v>
      </c>
      <c r="E13" s="40">
        <f>F13+G13+H13+I13+J13+K13+L13+M13+N13+O13</f>
        <v>218540.96000000002</v>
      </c>
      <c r="F13" s="10">
        <v>0</v>
      </c>
      <c r="G13" s="9">
        <f>G133</f>
        <v>0</v>
      </c>
      <c r="H13" s="10">
        <f>H17+H116+H133</f>
        <v>0</v>
      </c>
      <c r="I13" s="11">
        <v>0</v>
      </c>
      <c r="J13" s="10">
        <f aca="true" t="shared" si="2" ref="J13:O13">J17+J116+J133</f>
        <v>0</v>
      </c>
      <c r="K13" s="10">
        <f t="shared" si="2"/>
        <v>114387.96</v>
      </c>
      <c r="L13" s="10">
        <f t="shared" si="2"/>
        <v>104153</v>
      </c>
      <c r="M13" s="11">
        <f t="shared" si="2"/>
        <v>0</v>
      </c>
      <c r="N13" s="10">
        <f t="shared" si="2"/>
        <v>0</v>
      </c>
      <c r="O13" s="11">
        <f t="shared" si="2"/>
        <v>0</v>
      </c>
    </row>
    <row r="14" spans="2:15" ht="31.5" customHeight="1">
      <c r="B14" s="86"/>
      <c r="C14" s="79"/>
      <c r="D14" s="32" t="s">
        <v>4</v>
      </c>
      <c r="E14" s="40">
        <f>E13+E12+E11</f>
        <v>2853209973.8600006</v>
      </c>
      <c r="F14" s="10">
        <f>F13+F12+F11</f>
        <v>198623746.35</v>
      </c>
      <c r="G14" s="9">
        <f>G13+G12+G11</f>
        <v>388860483.81000006</v>
      </c>
      <c r="H14" s="10">
        <f>H13+H12+H11</f>
        <v>233902271.86</v>
      </c>
      <c r="I14" s="11">
        <f aca="true" t="shared" si="3" ref="I14:O14">SUM(I11:I13)</f>
        <v>255222214.01</v>
      </c>
      <c r="J14" s="10">
        <f t="shared" si="3"/>
        <v>284466630.98</v>
      </c>
      <c r="K14" s="11">
        <f t="shared" si="3"/>
        <v>405304843.76000005</v>
      </c>
      <c r="L14" s="10">
        <f t="shared" si="3"/>
        <v>351372736.69000006</v>
      </c>
      <c r="M14" s="11">
        <f t="shared" si="3"/>
        <v>259731306.95</v>
      </c>
      <c r="N14" s="10">
        <f t="shared" si="3"/>
        <v>230889399.96</v>
      </c>
      <c r="O14" s="11">
        <f t="shared" si="3"/>
        <v>244836339.49</v>
      </c>
    </row>
    <row r="15" spans="2:15" ht="24.75">
      <c r="B15" s="72" t="s">
        <v>135</v>
      </c>
      <c r="C15" s="83" t="s">
        <v>7</v>
      </c>
      <c r="D15" s="33" t="s">
        <v>16</v>
      </c>
      <c r="E15" s="29">
        <f>F15+G15+H15+I15+J15+K15+L15+M15+N15+O15</f>
        <v>843287442.68</v>
      </c>
      <c r="F15" s="29">
        <f aca="true" t="shared" si="4" ref="F15:K15">F27+F41+F47+F61+F65+F67+F68+F69+F70+F71+F72+F73+F75+F76+F77+F81+F86+F87+F91+F104+F107+F109+F113+F110</f>
        <v>61307496</v>
      </c>
      <c r="G15" s="29">
        <f t="shared" si="4"/>
        <v>233505632.05</v>
      </c>
      <c r="H15" s="29">
        <f t="shared" si="4"/>
        <v>68527595.21</v>
      </c>
      <c r="I15" s="29">
        <f>I27+I41+I47+I61+I65+I67+I68+I69+I70+I71+I72+I73+I75+I76+I77+I81+I86+I87+I91+I92+I99+I102+I104+I107+I109+I110+I112+I113+I114</f>
        <v>84810153.74</v>
      </c>
      <c r="J15" s="29">
        <f>J27+J41+J47+J61+J65+J67+J68+J69+J70+J71+J72+J73+J75+J76+J77+J81+J86+J87+J91+J99+J104+J107+J109+J113+J110</f>
        <v>83916376.52999999</v>
      </c>
      <c r="K15" s="29">
        <f t="shared" si="4"/>
        <v>65632515.81000001</v>
      </c>
      <c r="L15" s="29">
        <f>L27+L41+L47+L61+L65+L67+L68+L69+L70+L71+L72+L73+L75+L76+L77+L81+L86+L87+L91+L104+L107+L109+L113+L110</f>
        <v>47564097.03</v>
      </c>
      <c r="M15" s="29">
        <f>M27+M41+M47+M61+M65+M67+M68+M69+M70+M71+M72+M73+M75+M76+M77+M81+M86+M87+M91+M104+M107+M109+M113+M110</f>
        <v>60277690.309999995</v>
      </c>
      <c r="N15" s="29">
        <f>N27+N41+N47+N61+N65+N67+N68+N69+N70+N71+N72+N73+N75+N76+N77+N81+N86+N87+N91+N104+N107+N109+N113+N110</f>
        <v>63263138.699999996</v>
      </c>
      <c r="O15" s="29">
        <f>O27+O41+O47+O61+O65+O67+O68+O69+O70+O71+O72+O73+O75+O76+O77+O81+O86+O87+O91+O104+O107+O109+O113+O110</f>
        <v>74482747.3</v>
      </c>
    </row>
    <row r="16" spans="2:16" ht="12.75">
      <c r="B16" s="73"/>
      <c r="C16" s="83"/>
      <c r="D16" s="33" t="s">
        <v>127</v>
      </c>
      <c r="E16" s="29">
        <f>F16+G16+H16+I16+J16+K16+L16+M16+N16+O16</f>
        <v>1699015398.97</v>
      </c>
      <c r="F16" s="29">
        <f aca="true" t="shared" si="5" ref="F16:K16">F106+F19+F20+F21+F23+F24+F26+F28+F29+F30+F31+F32+F33+F34+F35+F36+F37+F38+F39+F40+F42+F43+F44+F45+F46+F48+F49+F50+F51+F52+F53+F54+F55+F56+F57+F58+F59+F60+F62+F63+F64+F66+F74+F82+F83+F84+F85+F88+F89+F90+F93+F94+F98+F97+F96+F95+F25+F100+F101+F103+F105+F108+F111+F114</f>
        <v>107720974.47</v>
      </c>
      <c r="G16" s="29">
        <f t="shared" si="5"/>
        <v>133438319.80000001</v>
      </c>
      <c r="H16" s="29">
        <f t="shared" si="5"/>
        <v>143233102.93</v>
      </c>
      <c r="I16" s="29">
        <f>I19+I20+I21+I22+I23+I24+I25+I26+I28+I29+I30+I31+I32+I33+I34+I35+I36+I37+I38+I39+I40+I42+I43+I44+I45+I46+I48+I49+I50+I51+I52+I53+I54+I55+I56+I57+I58+I59+I60+I62+I63+I64+I66+I74+I78+I79+I80+I82+I83+I84+I85+I88+I89+I90+I93+I94+I95+I96+I97+I98+I100+I101+I103+I105+I106+I108+I111</f>
        <v>146390478.25</v>
      </c>
      <c r="J16" s="29">
        <f t="shared" si="5"/>
        <v>168109352.82</v>
      </c>
      <c r="K16" s="29">
        <f t="shared" si="5"/>
        <v>302675574.57000005</v>
      </c>
      <c r="L16" s="29">
        <f>L106+L19+L20+L21+L23+L24+L26+L28+L29+L30+L31+L32+L33+L34+L35+L36+L37+L38+L39+L40+L42+L43+L44+L45+L46+L48+L49+L50+L51+L52+L53+L54+L55+L56+L57+L58+L59+L60+L62+L63+L64+L66+L74+L82+L83+L84+L85+L88+L89+L90+L93+L94+L98+L97+L96+L95+L25+L100+L101+L103+L105+L108+L111+L114</f>
        <v>258933601.64</v>
      </c>
      <c r="M16" s="29">
        <f>M106+M19+M20+M21+M23+M24+M26+M28+M29+M30+M31+M32+M33+M34+M35+M36+M37+M38+M39+M40+M42+M43+M44+M45+M46+M48+M49+M50+M51+M52+M53+M54+M55+M56+M57+M58+M59+M60+M62+M63+M64+M66+M74+M82+M83+M84+M85+M88+M89+M90+M93+M94+M98+M97+M96+M95+M25+M100+M101+M103+M105+M108+M111+M114</f>
        <v>161971866.16</v>
      </c>
      <c r="N16" s="29">
        <f>N106+N19+N20+N21+N23+N24+N26+N28+N29+N30+N31+N32+N33+N34+N35+N36+N37+N38+N39+N40+N42+N43+N44+N45+N46+N48+N49+N50+N51+N52+N53+N54+N55+N56+N57+N58+N59+N60+N62+N63+N64+N66+N74+N82+N83+N84+N85+N88+N89+N90+N93+N94+N98+N97+N96+N95+N25+N100+N101+N103+N105+N108+N111+N114</f>
        <v>137444886.55</v>
      </c>
      <c r="O16" s="29">
        <f>O106+O19+O20+O21+O23+O24+O26+O28+O29+O30+O31+O32+O33+O34+O35+O36+O37+O38+O39+O40+O42+O43+O44+O45+O46+O48+O49+O50+O51+O52+O53+O54+O55+O56+O57+O58+O59+O60+O62+O63+O64+O66+O74+O82+O83+O84+O85+O88+O89+O90+O93+O94+O98+O97+O96+O95+O25+O100+O101+O103+O105+O108+O111+O114</f>
        <v>139097241.78</v>
      </c>
      <c r="P16" s="44"/>
    </row>
    <row r="17" spans="2:16" ht="16.5">
      <c r="B17" s="73"/>
      <c r="C17" s="83"/>
      <c r="D17" s="33" t="s">
        <v>31</v>
      </c>
      <c r="E17" s="29">
        <f>F17+G17+H17+I17+J17+K17+L17+M17+N17+O17</f>
        <v>218540.96000000002</v>
      </c>
      <c r="F17" s="29">
        <f aca="true" t="shared" si="6" ref="F17:K17">F112</f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114387.96</v>
      </c>
      <c r="L17" s="29">
        <f>L112</f>
        <v>104153</v>
      </c>
      <c r="M17" s="29">
        <f>M112</f>
        <v>0</v>
      </c>
      <c r="N17" s="29">
        <f>N112</f>
        <v>0</v>
      </c>
      <c r="O17" s="29">
        <f>O112</f>
        <v>0</v>
      </c>
      <c r="P17" s="44"/>
    </row>
    <row r="18" spans="2:16" ht="19.5" customHeight="1">
      <c r="B18" s="74"/>
      <c r="C18" s="83"/>
      <c r="D18" s="34" t="s">
        <v>6</v>
      </c>
      <c r="E18" s="29">
        <f>F18+G18+H18+I18+J18+K18+L18+M18+N18+O18</f>
        <v>2542521382.6099997</v>
      </c>
      <c r="F18" s="29">
        <f aca="true" t="shared" si="7" ref="F18:O18">F15+F16+F17</f>
        <v>169028470.47</v>
      </c>
      <c r="G18" s="29">
        <f t="shared" si="7"/>
        <v>366943951.85</v>
      </c>
      <c r="H18" s="29">
        <f t="shared" si="7"/>
        <v>211760698.14</v>
      </c>
      <c r="I18" s="29">
        <f t="shared" si="7"/>
        <v>231200631.99</v>
      </c>
      <c r="J18" s="29">
        <f t="shared" si="7"/>
        <v>252025729.34999996</v>
      </c>
      <c r="K18" s="29">
        <f t="shared" si="7"/>
        <v>368422478.34000003</v>
      </c>
      <c r="L18" s="29">
        <f t="shared" si="7"/>
        <v>306601851.66999996</v>
      </c>
      <c r="M18" s="29">
        <f t="shared" si="7"/>
        <v>222249556.47</v>
      </c>
      <c r="N18" s="29">
        <f t="shared" si="7"/>
        <v>200708025.25</v>
      </c>
      <c r="O18" s="29">
        <f t="shared" si="7"/>
        <v>213579989.07999998</v>
      </c>
      <c r="P18" s="44"/>
    </row>
    <row r="19" spans="1:16" ht="25.5" customHeight="1">
      <c r="A19">
        <v>80020</v>
      </c>
      <c r="B19" s="25" t="s">
        <v>10</v>
      </c>
      <c r="C19" s="12"/>
      <c r="D19" s="35" t="s">
        <v>127</v>
      </c>
      <c r="E19" s="45">
        <f>SUM(F19:O19)</f>
        <v>15846525.76</v>
      </c>
      <c r="F19" s="42">
        <v>1009000.13</v>
      </c>
      <c r="G19" s="19">
        <v>1147196.7</v>
      </c>
      <c r="H19" s="42">
        <v>1161931.59</v>
      </c>
      <c r="I19" s="19">
        <v>1279184.03</v>
      </c>
      <c r="J19" s="42">
        <v>1446420.31</v>
      </c>
      <c r="K19" s="19">
        <v>1910149.62</v>
      </c>
      <c r="L19" s="42">
        <v>1937930.65</v>
      </c>
      <c r="M19" s="43">
        <v>1910883</v>
      </c>
      <c r="N19" s="42">
        <v>1983929</v>
      </c>
      <c r="O19" s="52">
        <v>2059900.73</v>
      </c>
      <c r="P19" s="44"/>
    </row>
    <row r="20" spans="1:16" ht="22.5">
      <c r="A20">
        <v>80040</v>
      </c>
      <c r="B20" s="25" t="s">
        <v>11</v>
      </c>
      <c r="C20" s="2"/>
      <c r="D20" s="35" t="s">
        <v>127</v>
      </c>
      <c r="E20" s="45">
        <f aca="true" t="shared" si="8" ref="E20:E83">SUM(F20:O20)</f>
        <v>373160857.27</v>
      </c>
      <c r="F20" s="42">
        <v>41064192.94</v>
      </c>
      <c r="G20" s="19">
        <v>39177743.62</v>
      </c>
      <c r="H20" s="42">
        <v>31117957.9</v>
      </c>
      <c r="I20" s="19">
        <v>31375408.86</v>
      </c>
      <c r="J20" s="42">
        <v>31175925.2</v>
      </c>
      <c r="K20" s="19">
        <v>36731432.69</v>
      </c>
      <c r="L20" s="42">
        <v>40794286.64</v>
      </c>
      <c r="M20" s="43">
        <v>41897614.43</v>
      </c>
      <c r="N20" s="42">
        <v>40234429.61</v>
      </c>
      <c r="O20" s="52">
        <v>39591865.38</v>
      </c>
      <c r="P20" s="44"/>
    </row>
    <row r="21" spans="1:16" ht="17.25" customHeight="1">
      <c r="A21">
        <v>80060</v>
      </c>
      <c r="B21" s="25" t="s">
        <v>93</v>
      </c>
      <c r="C21" s="2"/>
      <c r="D21" s="35" t="s">
        <v>127</v>
      </c>
      <c r="E21" s="45">
        <f t="shared" si="8"/>
        <v>500000</v>
      </c>
      <c r="F21" s="42">
        <v>0</v>
      </c>
      <c r="G21" s="43">
        <v>0</v>
      </c>
      <c r="H21" s="42">
        <v>0</v>
      </c>
      <c r="I21" s="43">
        <v>0</v>
      </c>
      <c r="J21" s="42">
        <v>500000</v>
      </c>
      <c r="K21" s="43">
        <v>0</v>
      </c>
      <c r="L21" s="42">
        <v>0</v>
      </c>
      <c r="M21" s="43">
        <v>0</v>
      </c>
      <c r="N21" s="42">
        <v>0</v>
      </c>
      <c r="O21" s="53">
        <v>0</v>
      </c>
      <c r="P21" s="44"/>
    </row>
    <row r="22" spans="1:16" ht="18" customHeight="1">
      <c r="A22">
        <v>80310</v>
      </c>
      <c r="B22" s="25" t="s">
        <v>94</v>
      </c>
      <c r="C22" s="2"/>
      <c r="D22" s="35" t="s">
        <v>127</v>
      </c>
      <c r="E22" s="45">
        <f t="shared" si="8"/>
        <v>0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3">
        <v>0</v>
      </c>
      <c r="L22" s="42">
        <v>0</v>
      </c>
      <c r="M22" s="43">
        <v>0</v>
      </c>
      <c r="N22" s="42">
        <v>0</v>
      </c>
      <c r="O22" s="53">
        <v>0</v>
      </c>
      <c r="P22" s="44"/>
    </row>
    <row r="23" spans="1:16" ht="18.75" customHeight="1">
      <c r="A23">
        <v>80450</v>
      </c>
      <c r="B23" s="25" t="s">
        <v>13</v>
      </c>
      <c r="C23" s="2"/>
      <c r="D23" s="35" t="s">
        <v>127</v>
      </c>
      <c r="E23" s="45">
        <f t="shared" si="8"/>
        <v>118751622.24000001</v>
      </c>
      <c r="F23" s="42">
        <v>7893939.78</v>
      </c>
      <c r="G23" s="19">
        <v>8686026</v>
      </c>
      <c r="H23" s="42">
        <v>9749818.4</v>
      </c>
      <c r="I23" s="19">
        <v>11003698.92</v>
      </c>
      <c r="J23" s="42">
        <v>12179396.44</v>
      </c>
      <c r="K23" s="19">
        <v>12159864.4</v>
      </c>
      <c r="L23" s="42">
        <v>13510602.51</v>
      </c>
      <c r="M23" s="43">
        <v>14492560.04</v>
      </c>
      <c r="N23" s="42">
        <v>14522326.15</v>
      </c>
      <c r="O23" s="52">
        <v>14553389.6</v>
      </c>
      <c r="P23" s="44"/>
    </row>
    <row r="24" spans="1:16" ht="22.5">
      <c r="A24">
        <v>80480</v>
      </c>
      <c r="B24" s="25" t="s">
        <v>14</v>
      </c>
      <c r="C24" s="2"/>
      <c r="D24" s="35" t="s">
        <v>127</v>
      </c>
      <c r="E24" s="45">
        <f t="shared" si="8"/>
        <v>140753257.76</v>
      </c>
      <c r="F24" s="42">
        <v>6018978</v>
      </c>
      <c r="G24" s="19">
        <v>7568924.75</v>
      </c>
      <c r="H24" s="42">
        <v>17189538.16</v>
      </c>
      <c r="I24" s="19">
        <v>13646858.51</v>
      </c>
      <c r="J24" s="42">
        <v>13781444.48</v>
      </c>
      <c r="K24" s="19">
        <v>14004577.38</v>
      </c>
      <c r="L24" s="42">
        <v>16942748.85</v>
      </c>
      <c r="M24" s="43">
        <v>17095289.53</v>
      </c>
      <c r="N24" s="42">
        <v>17198683.95</v>
      </c>
      <c r="O24" s="52">
        <v>17306214.15</v>
      </c>
      <c r="P24" s="44"/>
    </row>
    <row r="25" spans="1:16" ht="18.75" customHeight="1">
      <c r="A25">
        <v>4240</v>
      </c>
      <c r="B25" s="25" t="s">
        <v>105</v>
      </c>
      <c r="C25" s="2"/>
      <c r="D25" s="35" t="s">
        <v>127</v>
      </c>
      <c r="E25" s="45">
        <f t="shared" si="8"/>
        <v>0</v>
      </c>
      <c r="F25" s="42"/>
      <c r="G25" s="19"/>
      <c r="H25" s="42"/>
      <c r="I25" s="19"/>
      <c r="J25" s="42">
        <v>0</v>
      </c>
      <c r="K25" s="19">
        <v>0</v>
      </c>
      <c r="L25" s="42">
        <v>0</v>
      </c>
      <c r="M25" s="43">
        <v>0</v>
      </c>
      <c r="N25" s="42">
        <v>0</v>
      </c>
      <c r="O25" s="53">
        <v>0</v>
      </c>
      <c r="P25" s="44"/>
    </row>
    <row r="26" spans="2:16" ht="22.5">
      <c r="B26" s="25" t="s">
        <v>15</v>
      </c>
      <c r="C26" s="2"/>
      <c r="D26" s="35" t="s">
        <v>127</v>
      </c>
      <c r="E26" s="45">
        <f t="shared" si="8"/>
        <v>10036779.69</v>
      </c>
      <c r="F26" s="42">
        <v>4927142.84</v>
      </c>
      <c r="G26" s="19">
        <v>5109636.85</v>
      </c>
      <c r="H26" s="42">
        <v>0</v>
      </c>
      <c r="I26" s="19">
        <v>0</v>
      </c>
      <c r="J26" s="42">
        <v>0</v>
      </c>
      <c r="K26" s="19">
        <v>0</v>
      </c>
      <c r="L26" s="42">
        <v>0</v>
      </c>
      <c r="M26" s="43">
        <v>0</v>
      </c>
      <c r="N26" s="42">
        <v>0</v>
      </c>
      <c r="O26" s="53">
        <v>0</v>
      </c>
      <c r="P26" s="44"/>
    </row>
    <row r="27" spans="1:16" ht="22.5">
      <c r="A27">
        <v>50640</v>
      </c>
      <c r="B27" s="25" t="s">
        <v>71</v>
      </c>
      <c r="C27" s="2"/>
      <c r="D27" s="31" t="s">
        <v>88</v>
      </c>
      <c r="E27" s="45">
        <f t="shared" si="8"/>
        <v>1448750</v>
      </c>
      <c r="F27" s="42">
        <v>23750</v>
      </c>
      <c r="G27" s="19">
        <v>1425000</v>
      </c>
      <c r="H27" s="42">
        <v>0</v>
      </c>
      <c r="I27" s="19">
        <v>0</v>
      </c>
      <c r="J27" s="42">
        <v>0</v>
      </c>
      <c r="K27" s="19"/>
      <c r="L27" s="42"/>
      <c r="M27" s="43"/>
      <c r="N27" s="42"/>
      <c r="O27" s="53"/>
      <c r="P27" s="44"/>
    </row>
    <row r="28" spans="1:16" ht="22.5">
      <c r="A28">
        <v>51200</v>
      </c>
      <c r="B28" s="25" t="s">
        <v>72</v>
      </c>
      <c r="C28" s="2"/>
      <c r="D28" s="35" t="s">
        <v>127</v>
      </c>
      <c r="E28" s="45">
        <f t="shared" si="8"/>
        <v>557500</v>
      </c>
      <c r="F28" s="42">
        <v>0</v>
      </c>
      <c r="G28" s="19">
        <v>69169</v>
      </c>
      <c r="H28" s="42">
        <v>0</v>
      </c>
      <c r="I28" s="19">
        <v>163662</v>
      </c>
      <c r="J28" s="42">
        <v>19240</v>
      </c>
      <c r="K28" s="19">
        <v>30560</v>
      </c>
      <c r="L28" s="42">
        <v>36006</v>
      </c>
      <c r="M28" s="43">
        <v>214311</v>
      </c>
      <c r="N28" s="42">
        <v>13000</v>
      </c>
      <c r="O28" s="52">
        <v>11552</v>
      </c>
      <c r="P28" s="44"/>
    </row>
    <row r="29" spans="1:16" ht="24.75" customHeight="1">
      <c r="A29">
        <v>80070</v>
      </c>
      <c r="B29" s="22" t="s">
        <v>67</v>
      </c>
      <c r="C29" s="2"/>
      <c r="D29" s="35" t="s">
        <v>127</v>
      </c>
      <c r="E29" s="45">
        <f t="shared" si="8"/>
        <v>6710697.07</v>
      </c>
      <c r="F29" s="42">
        <v>0</v>
      </c>
      <c r="G29" s="19">
        <v>0</v>
      </c>
      <c r="H29" s="42">
        <v>1516463</v>
      </c>
      <c r="I29" s="19">
        <v>1367443.08</v>
      </c>
      <c r="J29" s="42">
        <v>1219811.88</v>
      </c>
      <c r="K29" s="19">
        <v>1176979.11</v>
      </c>
      <c r="L29" s="42">
        <v>730000</v>
      </c>
      <c r="M29" s="43">
        <v>700000</v>
      </c>
      <c r="N29" s="42">
        <v>0</v>
      </c>
      <c r="O29" s="53">
        <v>0</v>
      </c>
      <c r="P29" s="44"/>
    </row>
    <row r="30" spans="1:16" ht="24.75" customHeight="1">
      <c r="A30">
        <v>80100</v>
      </c>
      <c r="B30" s="22" t="s">
        <v>130</v>
      </c>
      <c r="C30" s="2"/>
      <c r="D30" s="35" t="s">
        <v>127</v>
      </c>
      <c r="E30" s="45">
        <f t="shared" si="8"/>
        <v>521063.91</v>
      </c>
      <c r="F30" s="42">
        <v>0</v>
      </c>
      <c r="G30" s="19">
        <v>0</v>
      </c>
      <c r="H30" s="42">
        <v>0</v>
      </c>
      <c r="I30" s="19">
        <v>0</v>
      </c>
      <c r="J30" s="42">
        <v>0</v>
      </c>
      <c r="K30" s="19">
        <v>0</v>
      </c>
      <c r="L30" s="42">
        <v>285438.91</v>
      </c>
      <c r="M30" s="43">
        <v>235625</v>
      </c>
      <c r="N30" s="42">
        <v>0</v>
      </c>
      <c r="O30" s="53">
        <v>0</v>
      </c>
      <c r="P30" s="44"/>
    </row>
    <row r="31" spans="1:16" ht="21.75" customHeight="1">
      <c r="A31">
        <v>83310</v>
      </c>
      <c r="B31" s="22" t="s">
        <v>81</v>
      </c>
      <c r="C31" s="2"/>
      <c r="D31" s="35" t="s">
        <v>127</v>
      </c>
      <c r="E31" s="45">
        <f t="shared" si="8"/>
        <v>2680066.67</v>
      </c>
      <c r="F31" s="42">
        <v>0</v>
      </c>
      <c r="G31" s="19">
        <v>0</v>
      </c>
      <c r="H31" s="42">
        <v>0</v>
      </c>
      <c r="I31" s="19">
        <v>573066.67</v>
      </c>
      <c r="J31" s="42">
        <v>0</v>
      </c>
      <c r="K31" s="9">
        <v>1015000</v>
      </c>
      <c r="L31" s="10">
        <v>1092000</v>
      </c>
      <c r="M31" s="43">
        <v>0</v>
      </c>
      <c r="N31" s="42">
        <v>0</v>
      </c>
      <c r="O31" s="53">
        <v>0</v>
      </c>
      <c r="P31" s="44"/>
    </row>
    <row r="32" spans="1:16" ht="33.75">
      <c r="A32">
        <v>80320</v>
      </c>
      <c r="B32" s="22" t="s">
        <v>63</v>
      </c>
      <c r="C32" s="2"/>
      <c r="D32" s="35" t="s">
        <v>127</v>
      </c>
      <c r="E32" s="45">
        <f t="shared" si="8"/>
        <v>248964762.08999997</v>
      </c>
      <c r="F32" s="42">
        <v>12808001.46</v>
      </c>
      <c r="G32" s="19">
        <v>16930862.49</v>
      </c>
      <c r="H32" s="42">
        <v>18644156.3</v>
      </c>
      <c r="I32" s="19">
        <v>20772594.64</v>
      </c>
      <c r="J32" s="42">
        <v>22347229.84</v>
      </c>
      <c r="K32" s="19">
        <v>24770871.23</v>
      </c>
      <c r="L32" s="42">
        <v>27987517.04</v>
      </c>
      <c r="M32" s="43">
        <v>34929566.89</v>
      </c>
      <c r="N32" s="42">
        <v>34810523.44</v>
      </c>
      <c r="O32" s="52">
        <v>34963438.76</v>
      </c>
      <c r="P32" s="44"/>
    </row>
    <row r="33" spans="2:16" ht="36.75" customHeight="1">
      <c r="B33" s="22" t="s">
        <v>17</v>
      </c>
      <c r="C33" s="2"/>
      <c r="D33" s="35" t="s">
        <v>127</v>
      </c>
      <c r="E33" s="45">
        <f t="shared" si="8"/>
        <v>3214482.52</v>
      </c>
      <c r="F33" s="42">
        <v>3024482.52</v>
      </c>
      <c r="G33" s="19">
        <v>190000</v>
      </c>
      <c r="H33" s="42">
        <v>0</v>
      </c>
      <c r="I33" s="19">
        <v>0</v>
      </c>
      <c r="J33" s="42">
        <v>0</v>
      </c>
      <c r="K33" s="19">
        <v>0</v>
      </c>
      <c r="L33" s="42">
        <v>0</v>
      </c>
      <c r="M33" s="43">
        <v>0</v>
      </c>
      <c r="N33" s="42">
        <v>0</v>
      </c>
      <c r="O33" s="53">
        <v>0</v>
      </c>
      <c r="P33" s="44"/>
    </row>
    <row r="34" spans="1:16" ht="12.75">
      <c r="A34">
        <v>10110</v>
      </c>
      <c r="B34" s="22" t="s">
        <v>62</v>
      </c>
      <c r="C34" s="2"/>
      <c r="D34" s="35" t="s">
        <v>127</v>
      </c>
      <c r="E34" s="45">
        <f t="shared" si="8"/>
        <v>52000</v>
      </c>
      <c r="F34" s="10">
        <v>0</v>
      </c>
      <c r="G34" s="9">
        <v>52000</v>
      </c>
      <c r="H34" s="10">
        <v>0</v>
      </c>
      <c r="I34" s="9">
        <v>0</v>
      </c>
      <c r="J34" s="10">
        <v>0</v>
      </c>
      <c r="K34" s="9">
        <v>0</v>
      </c>
      <c r="L34" s="10">
        <v>0</v>
      </c>
      <c r="M34" s="11">
        <v>0</v>
      </c>
      <c r="N34" s="10">
        <v>0</v>
      </c>
      <c r="O34" s="53">
        <v>0</v>
      </c>
      <c r="P34" s="44"/>
    </row>
    <row r="35" spans="1:16" ht="22.5">
      <c r="A35">
        <v>10240</v>
      </c>
      <c r="B35" s="22" t="s">
        <v>69</v>
      </c>
      <c r="C35" s="2"/>
      <c r="D35" s="35" t="s">
        <v>127</v>
      </c>
      <c r="E35" s="45">
        <f t="shared" si="8"/>
        <v>1900000</v>
      </c>
      <c r="F35" s="10">
        <v>0</v>
      </c>
      <c r="G35" s="9">
        <v>0</v>
      </c>
      <c r="H35" s="10">
        <v>1900000</v>
      </c>
      <c r="I35" s="19">
        <v>0</v>
      </c>
      <c r="J35" s="42">
        <v>0</v>
      </c>
      <c r="K35" s="19">
        <v>0</v>
      </c>
      <c r="L35" s="42">
        <v>0</v>
      </c>
      <c r="M35" s="43">
        <v>0</v>
      </c>
      <c r="N35" s="42">
        <v>0</v>
      </c>
      <c r="O35" s="53">
        <v>0</v>
      </c>
      <c r="P35" s="44"/>
    </row>
    <row r="36" spans="1:16" ht="30.75" customHeight="1">
      <c r="A36">
        <v>83250</v>
      </c>
      <c r="B36" s="22" t="s">
        <v>53</v>
      </c>
      <c r="C36" s="2"/>
      <c r="D36" s="35" t="s">
        <v>127</v>
      </c>
      <c r="E36" s="45">
        <f t="shared" si="8"/>
        <v>100000</v>
      </c>
      <c r="F36" s="10">
        <v>25000</v>
      </c>
      <c r="G36" s="9">
        <v>75000</v>
      </c>
      <c r="H36" s="10">
        <v>0</v>
      </c>
      <c r="I36" s="19">
        <v>0</v>
      </c>
      <c r="J36" s="42">
        <v>0</v>
      </c>
      <c r="K36" s="19">
        <v>0</v>
      </c>
      <c r="L36" s="42">
        <v>0</v>
      </c>
      <c r="M36" s="43">
        <v>0</v>
      </c>
      <c r="N36" s="42">
        <v>0</v>
      </c>
      <c r="O36" s="53">
        <v>0</v>
      </c>
      <c r="P36" s="44"/>
    </row>
    <row r="37" spans="1:16" ht="43.5" customHeight="1">
      <c r="A37">
        <v>82440</v>
      </c>
      <c r="B37" s="26" t="s">
        <v>51</v>
      </c>
      <c r="C37" s="2"/>
      <c r="D37" s="35" t="s">
        <v>127</v>
      </c>
      <c r="E37" s="45">
        <f t="shared" si="8"/>
        <v>1805683.6099999999</v>
      </c>
      <c r="F37" s="10">
        <v>142114.6</v>
      </c>
      <c r="G37" s="9">
        <v>60500</v>
      </c>
      <c r="H37" s="17">
        <v>193424</v>
      </c>
      <c r="I37" s="19">
        <v>212592.01</v>
      </c>
      <c r="J37" s="42">
        <v>245244</v>
      </c>
      <c r="K37" s="19">
        <v>307441</v>
      </c>
      <c r="L37" s="42">
        <v>279444</v>
      </c>
      <c r="M37" s="43">
        <v>364924</v>
      </c>
      <c r="N37" s="42">
        <v>0</v>
      </c>
      <c r="O37" s="53">
        <v>0</v>
      </c>
      <c r="P37" s="44"/>
    </row>
    <row r="38" spans="2:16" ht="28.5" customHeight="1">
      <c r="B38" s="22" t="s">
        <v>49</v>
      </c>
      <c r="C38" s="2"/>
      <c r="D38" s="35" t="s">
        <v>127</v>
      </c>
      <c r="E38" s="45">
        <f t="shared" si="8"/>
        <v>57140</v>
      </c>
      <c r="F38" s="10">
        <v>57140</v>
      </c>
      <c r="G38" s="9">
        <v>0</v>
      </c>
      <c r="H38" s="10">
        <v>0</v>
      </c>
      <c r="I38" s="19">
        <v>0</v>
      </c>
      <c r="J38" s="42">
        <v>0</v>
      </c>
      <c r="K38" s="19">
        <v>0</v>
      </c>
      <c r="L38" s="42">
        <v>0</v>
      </c>
      <c r="M38" s="43">
        <v>0</v>
      </c>
      <c r="N38" s="42">
        <v>0</v>
      </c>
      <c r="O38" s="53">
        <v>0</v>
      </c>
      <c r="P38" s="44"/>
    </row>
    <row r="39" spans="1:16" ht="24.75" customHeight="1">
      <c r="A39">
        <v>12161</v>
      </c>
      <c r="B39" s="22" t="s">
        <v>75</v>
      </c>
      <c r="C39" s="2"/>
      <c r="D39" s="35" t="s">
        <v>127</v>
      </c>
      <c r="E39" s="45">
        <f t="shared" si="8"/>
        <v>399600</v>
      </c>
      <c r="F39" s="10">
        <v>0</v>
      </c>
      <c r="G39" s="9">
        <v>0</v>
      </c>
      <c r="H39" s="10">
        <v>399600</v>
      </c>
      <c r="I39" s="19">
        <v>0</v>
      </c>
      <c r="J39" s="42">
        <v>0</v>
      </c>
      <c r="K39" s="19">
        <v>0</v>
      </c>
      <c r="L39" s="42">
        <v>0</v>
      </c>
      <c r="M39" s="43">
        <v>0</v>
      </c>
      <c r="N39" s="42">
        <v>0</v>
      </c>
      <c r="O39" s="53">
        <v>0</v>
      </c>
      <c r="P39" s="44"/>
    </row>
    <row r="40" spans="2:16" ht="34.5" customHeight="1">
      <c r="B40" s="22" t="s">
        <v>48</v>
      </c>
      <c r="C40" s="2"/>
      <c r="D40" s="35" t="s">
        <v>127</v>
      </c>
      <c r="E40" s="45">
        <f t="shared" si="8"/>
        <v>50000</v>
      </c>
      <c r="F40" s="10">
        <v>50000</v>
      </c>
      <c r="G40" s="9">
        <v>0</v>
      </c>
      <c r="H40" s="10">
        <v>0</v>
      </c>
      <c r="I40" s="19">
        <v>0</v>
      </c>
      <c r="J40" s="42">
        <v>0</v>
      </c>
      <c r="K40" s="19">
        <v>0</v>
      </c>
      <c r="L40" s="42">
        <v>0</v>
      </c>
      <c r="M40" s="43">
        <v>0</v>
      </c>
      <c r="N40" s="42">
        <v>0</v>
      </c>
      <c r="O40" s="53">
        <v>0</v>
      </c>
      <c r="P40" s="44"/>
    </row>
    <row r="41" spans="1:16" ht="60.75" customHeight="1">
      <c r="A41">
        <v>12020</v>
      </c>
      <c r="B41" s="22" t="s">
        <v>52</v>
      </c>
      <c r="C41" s="2"/>
      <c r="D41" s="36" t="s">
        <v>87</v>
      </c>
      <c r="E41" s="45">
        <f t="shared" si="8"/>
        <v>16140718</v>
      </c>
      <c r="F41" s="10">
        <v>1266846</v>
      </c>
      <c r="G41" s="9">
        <v>1202568</v>
      </c>
      <c r="H41" s="10">
        <v>1202568</v>
      </c>
      <c r="I41" s="19">
        <v>1250664</v>
      </c>
      <c r="J41" s="42">
        <v>1304432</v>
      </c>
      <c r="K41" s="19">
        <v>1735608</v>
      </c>
      <c r="L41" s="42">
        <v>1911272</v>
      </c>
      <c r="M41" s="43">
        <v>2088920</v>
      </c>
      <c r="N41" s="42">
        <v>2088920</v>
      </c>
      <c r="O41" s="52">
        <v>2088920</v>
      </c>
      <c r="P41" s="44"/>
    </row>
    <row r="42" spans="1:16" ht="22.5" customHeight="1">
      <c r="A42">
        <v>81630</v>
      </c>
      <c r="B42" s="22" t="s">
        <v>19</v>
      </c>
      <c r="C42" s="2"/>
      <c r="D42" s="35" t="s">
        <v>127</v>
      </c>
      <c r="E42" s="45">
        <f t="shared" si="8"/>
        <v>32785211</v>
      </c>
      <c r="F42" s="10">
        <v>3762800</v>
      </c>
      <c r="G42" s="9">
        <v>3762839</v>
      </c>
      <c r="H42" s="10">
        <v>3762800</v>
      </c>
      <c r="I42" s="19">
        <v>3913312</v>
      </c>
      <c r="J42" s="42">
        <v>4901500</v>
      </c>
      <c r="K42" s="19">
        <v>4920000</v>
      </c>
      <c r="L42" s="42">
        <v>5106960</v>
      </c>
      <c r="M42" s="43">
        <v>2655000</v>
      </c>
      <c r="N42" s="42">
        <v>0</v>
      </c>
      <c r="O42" s="53">
        <v>0</v>
      </c>
      <c r="P42" s="44"/>
    </row>
    <row r="43" spans="1:16" ht="33" customHeight="1">
      <c r="A43">
        <v>83280</v>
      </c>
      <c r="B43" s="22" t="s">
        <v>139</v>
      </c>
      <c r="C43" s="2"/>
      <c r="D43" s="35" t="s">
        <v>127</v>
      </c>
      <c r="E43" s="45">
        <f t="shared" si="8"/>
        <v>1338971.41</v>
      </c>
      <c r="F43" s="10">
        <v>98000</v>
      </c>
      <c r="G43" s="9">
        <v>36523.46</v>
      </c>
      <c r="H43" s="10">
        <v>200000</v>
      </c>
      <c r="I43" s="19">
        <v>197992</v>
      </c>
      <c r="J43" s="42">
        <v>250042</v>
      </c>
      <c r="K43" s="19">
        <v>152042</v>
      </c>
      <c r="L43" s="42">
        <v>254371.95</v>
      </c>
      <c r="M43" s="43">
        <v>150000</v>
      </c>
      <c r="N43" s="42">
        <v>0</v>
      </c>
      <c r="O43" s="53">
        <v>0</v>
      </c>
      <c r="P43" s="44"/>
    </row>
    <row r="44" spans="1:16" ht="28.5" customHeight="1">
      <c r="A44">
        <v>10041</v>
      </c>
      <c r="B44" s="22" t="s">
        <v>58</v>
      </c>
      <c r="C44" s="2"/>
      <c r="D44" s="35" t="s">
        <v>127</v>
      </c>
      <c r="E44" s="45">
        <f t="shared" si="8"/>
        <v>137000</v>
      </c>
      <c r="F44" s="10">
        <v>0</v>
      </c>
      <c r="G44" s="9">
        <v>137000</v>
      </c>
      <c r="H44" s="10">
        <v>0</v>
      </c>
      <c r="I44" s="19">
        <v>0</v>
      </c>
      <c r="J44" s="42">
        <v>0</v>
      </c>
      <c r="K44" s="19">
        <v>0</v>
      </c>
      <c r="L44" s="42">
        <v>0</v>
      </c>
      <c r="M44" s="43">
        <v>0</v>
      </c>
      <c r="N44" s="42">
        <v>0</v>
      </c>
      <c r="O44" s="53">
        <v>0</v>
      </c>
      <c r="P44" s="44"/>
    </row>
    <row r="45" spans="1:16" ht="18" customHeight="1">
      <c r="A45">
        <v>11210</v>
      </c>
      <c r="B45" s="22" t="s">
        <v>73</v>
      </c>
      <c r="C45" s="2"/>
      <c r="D45" s="35" t="s">
        <v>127</v>
      </c>
      <c r="E45" s="45">
        <f t="shared" si="8"/>
        <v>2000</v>
      </c>
      <c r="F45" s="10">
        <v>0</v>
      </c>
      <c r="G45" s="9">
        <v>2000</v>
      </c>
      <c r="H45" s="10">
        <v>0</v>
      </c>
      <c r="I45" s="19">
        <v>0</v>
      </c>
      <c r="J45" s="42">
        <v>0</v>
      </c>
      <c r="K45" s="19">
        <v>0</v>
      </c>
      <c r="L45" s="42">
        <v>0</v>
      </c>
      <c r="M45" s="43">
        <v>0</v>
      </c>
      <c r="N45" s="42">
        <v>0</v>
      </c>
      <c r="O45" s="53">
        <v>0</v>
      </c>
      <c r="P45" s="44"/>
    </row>
    <row r="46" spans="1:16" ht="18" customHeight="1">
      <c r="A46">
        <v>81830</v>
      </c>
      <c r="B46" s="22" t="s">
        <v>20</v>
      </c>
      <c r="C46" s="2"/>
      <c r="D46" s="35" t="s">
        <v>127</v>
      </c>
      <c r="E46" s="45">
        <f t="shared" si="8"/>
        <v>22042418.13</v>
      </c>
      <c r="F46" s="10">
        <v>2862147.98</v>
      </c>
      <c r="G46" s="9">
        <v>4140960.43</v>
      </c>
      <c r="H46" s="10">
        <v>3410304.83</v>
      </c>
      <c r="I46" s="19">
        <v>4594497.34</v>
      </c>
      <c r="J46" s="42">
        <v>3876142</v>
      </c>
      <c r="K46" s="19">
        <v>3158365.55</v>
      </c>
      <c r="L46" s="42">
        <v>0</v>
      </c>
      <c r="M46" s="43">
        <v>0</v>
      </c>
      <c r="N46" s="42">
        <v>0</v>
      </c>
      <c r="O46" s="53">
        <v>0</v>
      </c>
      <c r="P46" s="44"/>
    </row>
    <row r="47" spans="1:16" ht="57.75" customHeight="1">
      <c r="A47">
        <v>12510</v>
      </c>
      <c r="B47" s="22" t="s">
        <v>38</v>
      </c>
      <c r="C47" s="2"/>
      <c r="D47" s="36" t="s">
        <v>88</v>
      </c>
      <c r="E47" s="45">
        <f t="shared" si="8"/>
        <v>1411222.83</v>
      </c>
      <c r="F47" s="10">
        <v>0</v>
      </c>
      <c r="G47" s="9">
        <v>57851</v>
      </c>
      <c r="H47" s="10">
        <v>75279.3</v>
      </c>
      <c r="I47" s="19">
        <v>148354.3</v>
      </c>
      <c r="J47" s="42">
        <v>130925.5</v>
      </c>
      <c r="K47" s="19">
        <v>261851</v>
      </c>
      <c r="L47" s="42">
        <v>148644.33</v>
      </c>
      <c r="M47" s="43">
        <v>196105.8</v>
      </c>
      <c r="N47" s="42">
        <v>196105.8</v>
      </c>
      <c r="O47" s="52">
        <v>196105.8</v>
      </c>
      <c r="P47" s="44"/>
    </row>
    <row r="48" spans="1:16" ht="16.5" customHeight="1">
      <c r="A48">
        <v>83260</v>
      </c>
      <c r="B48" s="22" t="s">
        <v>54</v>
      </c>
      <c r="C48" s="2"/>
      <c r="D48" s="35" t="s">
        <v>127</v>
      </c>
      <c r="E48" s="45">
        <f t="shared" si="8"/>
        <v>1529553</v>
      </c>
      <c r="F48" s="10">
        <v>0</v>
      </c>
      <c r="G48" s="9">
        <v>80983</v>
      </c>
      <c r="H48" s="10">
        <v>80000</v>
      </c>
      <c r="I48" s="19">
        <v>80000</v>
      </c>
      <c r="J48" s="42">
        <v>153250</v>
      </c>
      <c r="K48" s="19">
        <v>110000</v>
      </c>
      <c r="L48" s="42">
        <v>185120</v>
      </c>
      <c r="M48" s="43">
        <v>269500</v>
      </c>
      <c r="N48" s="42">
        <v>279200</v>
      </c>
      <c r="O48" s="52">
        <v>291500</v>
      </c>
      <c r="P48" s="44"/>
    </row>
    <row r="49" spans="1:16" ht="16.5" customHeight="1">
      <c r="A49">
        <v>82400</v>
      </c>
      <c r="B49" s="22" t="s">
        <v>97</v>
      </c>
      <c r="C49" s="2"/>
      <c r="D49" s="35" t="s">
        <v>127</v>
      </c>
      <c r="E49" s="45">
        <f t="shared" si="8"/>
        <v>33553472.169999998</v>
      </c>
      <c r="F49" s="10">
        <v>1086265.8</v>
      </c>
      <c r="G49" s="9">
        <v>1499348</v>
      </c>
      <c r="H49" s="10">
        <v>4844149.8</v>
      </c>
      <c r="I49" s="19">
        <v>3894911.66</v>
      </c>
      <c r="J49" s="42">
        <v>5192302</v>
      </c>
      <c r="K49" s="19">
        <v>4848517.11</v>
      </c>
      <c r="L49" s="42">
        <v>4903470.72</v>
      </c>
      <c r="M49" s="43">
        <v>2000000</v>
      </c>
      <c r="N49" s="42">
        <v>2007702.54</v>
      </c>
      <c r="O49" s="52">
        <v>3276804.54</v>
      </c>
      <c r="P49" s="44"/>
    </row>
    <row r="50" spans="1:16" ht="30" customHeight="1">
      <c r="A50">
        <v>83270</v>
      </c>
      <c r="B50" s="22" t="s">
        <v>91</v>
      </c>
      <c r="C50" s="2"/>
      <c r="D50" s="35" t="s">
        <v>127</v>
      </c>
      <c r="E50" s="45">
        <f t="shared" si="8"/>
        <v>494496.34</v>
      </c>
      <c r="F50" s="10">
        <v>0</v>
      </c>
      <c r="G50" s="9">
        <v>0</v>
      </c>
      <c r="H50" s="10">
        <v>0</v>
      </c>
      <c r="I50" s="19">
        <v>0</v>
      </c>
      <c r="J50" s="42">
        <v>0</v>
      </c>
      <c r="K50" s="19">
        <v>0</v>
      </c>
      <c r="L50" s="42">
        <v>494496.34</v>
      </c>
      <c r="M50" s="43">
        <v>0</v>
      </c>
      <c r="N50" s="42">
        <v>0</v>
      </c>
      <c r="O50" s="53">
        <v>0</v>
      </c>
      <c r="P50" s="44"/>
    </row>
    <row r="51" spans="1:16" ht="15.75" customHeight="1">
      <c r="A51">
        <v>81100</v>
      </c>
      <c r="B51" s="22" t="s">
        <v>83</v>
      </c>
      <c r="C51" s="2"/>
      <c r="D51" s="35" t="s">
        <v>127</v>
      </c>
      <c r="E51" s="45">
        <f t="shared" si="8"/>
        <v>1000000</v>
      </c>
      <c r="F51" s="10">
        <v>0</v>
      </c>
      <c r="G51" s="19"/>
      <c r="H51" s="10">
        <v>0</v>
      </c>
      <c r="I51" s="19">
        <v>1000000</v>
      </c>
      <c r="J51" s="42">
        <v>0</v>
      </c>
      <c r="K51" s="19">
        <v>0</v>
      </c>
      <c r="L51" s="42">
        <v>0</v>
      </c>
      <c r="M51" s="43">
        <v>0</v>
      </c>
      <c r="N51" s="42">
        <v>0</v>
      </c>
      <c r="O51" s="53">
        <v>0</v>
      </c>
      <c r="P51" s="44"/>
    </row>
    <row r="52" spans="1:16" ht="21.75" customHeight="1">
      <c r="A52">
        <v>13000</v>
      </c>
      <c r="B52" s="22" t="s">
        <v>39</v>
      </c>
      <c r="C52" s="2"/>
      <c r="D52" s="35" t="s">
        <v>127</v>
      </c>
      <c r="E52" s="45">
        <f t="shared" si="8"/>
        <v>452764.62</v>
      </c>
      <c r="F52" s="10">
        <v>246000</v>
      </c>
      <c r="G52" s="9">
        <v>176969</v>
      </c>
      <c r="H52" s="10">
        <v>29795.62</v>
      </c>
      <c r="I52" s="19">
        <v>0</v>
      </c>
      <c r="J52" s="42">
        <v>0</v>
      </c>
      <c r="K52" s="19">
        <v>0</v>
      </c>
      <c r="L52" s="42">
        <v>0</v>
      </c>
      <c r="M52" s="43">
        <v>0</v>
      </c>
      <c r="N52" s="42">
        <v>0</v>
      </c>
      <c r="O52" s="53">
        <v>0</v>
      </c>
      <c r="P52" s="44"/>
    </row>
    <row r="53" spans="1:16" ht="21.75" customHeight="1">
      <c r="A53">
        <v>81690</v>
      </c>
      <c r="B53" s="22" t="s">
        <v>21</v>
      </c>
      <c r="C53" s="2"/>
      <c r="D53" s="35" t="s">
        <v>127</v>
      </c>
      <c r="E53" s="45">
        <f t="shared" si="8"/>
        <v>106328417.45000002</v>
      </c>
      <c r="F53" s="10">
        <v>10476179.95</v>
      </c>
      <c r="G53" s="9">
        <v>13141575</v>
      </c>
      <c r="H53" s="10">
        <v>13699951</v>
      </c>
      <c r="I53" s="19">
        <v>13850190.24</v>
      </c>
      <c r="J53" s="42">
        <v>14507621.46</v>
      </c>
      <c r="K53" s="19">
        <v>16044360.51</v>
      </c>
      <c r="L53" s="42">
        <v>16565384.54</v>
      </c>
      <c r="M53" s="43">
        <v>8043154.75</v>
      </c>
      <c r="N53" s="42">
        <v>0</v>
      </c>
      <c r="O53" s="53">
        <v>0</v>
      </c>
      <c r="P53" s="44"/>
    </row>
    <row r="54" spans="1:16" ht="18.75" customHeight="1">
      <c r="A54">
        <v>81700</v>
      </c>
      <c r="B54" s="22" t="s">
        <v>22</v>
      </c>
      <c r="C54" s="2"/>
      <c r="D54" s="35" t="s">
        <v>127</v>
      </c>
      <c r="E54" s="45">
        <f t="shared" si="8"/>
        <v>21885487.34</v>
      </c>
      <c r="F54" s="10">
        <v>2227078.74</v>
      </c>
      <c r="G54" s="9">
        <v>3453694</v>
      </c>
      <c r="H54" s="10">
        <v>3076051.86</v>
      </c>
      <c r="I54" s="19">
        <v>3869054.15</v>
      </c>
      <c r="J54" s="42">
        <v>2020608.59</v>
      </c>
      <c r="K54" s="19">
        <v>2800000</v>
      </c>
      <c r="L54" s="42">
        <v>2239000</v>
      </c>
      <c r="M54" s="43">
        <v>2200000</v>
      </c>
      <c r="N54" s="42">
        <v>0</v>
      </c>
      <c r="O54" s="53">
        <v>0</v>
      </c>
      <c r="P54" s="44"/>
    </row>
    <row r="55" spans="1:16" ht="19.5" customHeight="1">
      <c r="A55">
        <v>81710</v>
      </c>
      <c r="B55" s="22" t="s">
        <v>23</v>
      </c>
      <c r="C55" s="2"/>
      <c r="D55" s="35" t="s">
        <v>127</v>
      </c>
      <c r="E55" s="45">
        <f t="shared" si="8"/>
        <v>8064820.71</v>
      </c>
      <c r="F55" s="10">
        <v>499648</v>
      </c>
      <c r="G55" s="9">
        <v>499997</v>
      </c>
      <c r="H55" s="10">
        <v>3186243.31</v>
      </c>
      <c r="I55" s="19">
        <v>0</v>
      </c>
      <c r="J55" s="42">
        <v>1843362.4</v>
      </c>
      <c r="K55" s="19">
        <v>1135570</v>
      </c>
      <c r="L55" s="42">
        <v>300000</v>
      </c>
      <c r="M55" s="43">
        <v>600000</v>
      </c>
      <c r="N55" s="42">
        <v>0</v>
      </c>
      <c r="O55" s="53">
        <v>0</v>
      </c>
      <c r="P55" s="44"/>
    </row>
    <row r="56" spans="1:16" ht="19.5" customHeight="1">
      <c r="A56">
        <v>81720</v>
      </c>
      <c r="B56" s="22" t="s">
        <v>84</v>
      </c>
      <c r="C56" s="2"/>
      <c r="D56" s="35" t="s">
        <v>127</v>
      </c>
      <c r="E56" s="45">
        <f t="shared" si="8"/>
        <v>940390.91</v>
      </c>
      <c r="F56" s="10"/>
      <c r="G56" s="9"/>
      <c r="H56" s="10"/>
      <c r="I56" s="19">
        <v>940390.91</v>
      </c>
      <c r="J56" s="42">
        <v>0</v>
      </c>
      <c r="K56" s="19">
        <v>0</v>
      </c>
      <c r="L56" s="42">
        <v>0</v>
      </c>
      <c r="M56" s="43">
        <v>0</v>
      </c>
      <c r="N56" s="42">
        <v>0</v>
      </c>
      <c r="O56" s="53">
        <v>0</v>
      </c>
      <c r="P56" s="44"/>
    </row>
    <row r="57" spans="1:16" ht="27.75" customHeight="1">
      <c r="A57">
        <v>81730</v>
      </c>
      <c r="B57" s="22" t="s">
        <v>24</v>
      </c>
      <c r="C57" s="2"/>
      <c r="D57" s="35" t="s">
        <v>127</v>
      </c>
      <c r="E57" s="45">
        <f t="shared" si="8"/>
        <v>196820274.35999998</v>
      </c>
      <c r="F57" s="10">
        <v>2117808.52</v>
      </c>
      <c r="G57" s="9">
        <v>3432166.83</v>
      </c>
      <c r="H57" s="10">
        <v>1843351.25</v>
      </c>
      <c r="I57" s="19">
        <v>2647934.23</v>
      </c>
      <c r="J57" s="42">
        <v>3922631.66</v>
      </c>
      <c r="K57" s="19">
        <v>129699371.63</v>
      </c>
      <c r="L57" s="42">
        <v>49469241.26</v>
      </c>
      <c r="M57" s="43">
        <v>3687768.98</v>
      </c>
      <c r="N57" s="42">
        <v>0</v>
      </c>
      <c r="O57" s="53">
        <v>0</v>
      </c>
      <c r="P57" s="44"/>
    </row>
    <row r="58" spans="1:16" ht="17.25" customHeight="1">
      <c r="A58">
        <v>81870</v>
      </c>
      <c r="B58" s="22" t="s">
        <v>45</v>
      </c>
      <c r="C58" s="2"/>
      <c r="D58" s="35" t="s">
        <v>127</v>
      </c>
      <c r="E58" s="45">
        <f t="shared" si="8"/>
        <v>33947231.35</v>
      </c>
      <c r="F58" s="10">
        <v>336045.76</v>
      </c>
      <c r="G58" s="9">
        <v>842395.83</v>
      </c>
      <c r="H58" s="10">
        <v>4572178.6</v>
      </c>
      <c r="I58" s="19">
        <v>6567364.96</v>
      </c>
      <c r="J58" s="42">
        <v>10335986.81</v>
      </c>
      <c r="K58" s="43">
        <v>6558494.47</v>
      </c>
      <c r="L58" s="42">
        <v>2102322.92</v>
      </c>
      <c r="M58" s="43">
        <v>2632442</v>
      </c>
      <c r="N58" s="42">
        <v>0</v>
      </c>
      <c r="O58" s="53">
        <v>0</v>
      </c>
      <c r="P58" s="44"/>
    </row>
    <row r="59" spans="1:16" ht="13.5" customHeight="1">
      <c r="A59">
        <v>81740</v>
      </c>
      <c r="B59" s="22" t="s">
        <v>46</v>
      </c>
      <c r="C59" s="2"/>
      <c r="D59" s="35" t="s">
        <v>127</v>
      </c>
      <c r="E59" s="45">
        <f t="shared" si="8"/>
        <v>12640788.86</v>
      </c>
      <c r="F59" s="10">
        <v>297713.54</v>
      </c>
      <c r="G59" s="9">
        <v>174000</v>
      </c>
      <c r="H59" s="10">
        <v>919276.26</v>
      </c>
      <c r="I59" s="19">
        <v>197519.12</v>
      </c>
      <c r="J59" s="42">
        <v>2639493.06</v>
      </c>
      <c r="K59" s="43">
        <v>2864919.62</v>
      </c>
      <c r="L59" s="42">
        <v>3847867.26</v>
      </c>
      <c r="M59" s="43">
        <v>1700000</v>
      </c>
      <c r="N59" s="42">
        <v>0</v>
      </c>
      <c r="O59" s="53">
        <v>0</v>
      </c>
      <c r="P59" s="44"/>
    </row>
    <row r="60" spans="1:16" ht="13.5" customHeight="1">
      <c r="A60">
        <v>82450</v>
      </c>
      <c r="B60" s="22" t="s">
        <v>98</v>
      </c>
      <c r="C60" s="2"/>
      <c r="D60" s="35" t="s">
        <v>127</v>
      </c>
      <c r="E60" s="45">
        <f t="shared" si="8"/>
        <v>49441398.120000005</v>
      </c>
      <c r="F60" s="10">
        <v>4367599.66</v>
      </c>
      <c r="G60" s="9">
        <v>3757285.1</v>
      </c>
      <c r="H60" s="10">
        <v>4637862.92</v>
      </c>
      <c r="I60" s="19">
        <v>4509099.09</v>
      </c>
      <c r="J60" s="42">
        <v>4823343.48</v>
      </c>
      <c r="K60" s="43">
        <v>5063973.87</v>
      </c>
      <c r="L60" s="42">
        <v>5389899</v>
      </c>
      <c r="M60" s="43">
        <v>5411435</v>
      </c>
      <c r="N60" s="42">
        <v>5627892</v>
      </c>
      <c r="O60" s="52">
        <v>5853008</v>
      </c>
      <c r="P60" s="44"/>
    </row>
    <row r="61" spans="1:16" ht="27.75" customHeight="1">
      <c r="A61">
        <v>11270</v>
      </c>
      <c r="B61" s="22" t="s">
        <v>42</v>
      </c>
      <c r="C61" s="2"/>
      <c r="D61" s="36" t="s">
        <v>89</v>
      </c>
      <c r="E61" s="45">
        <f t="shared" si="8"/>
        <v>213126088.88</v>
      </c>
      <c r="F61" s="10">
        <v>14846149.7</v>
      </c>
      <c r="G61" s="9">
        <v>198279939.18</v>
      </c>
      <c r="H61" s="10">
        <v>0</v>
      </c>
      <c r="I61" s="19">
        <v>0</v>
      </c>
      <c r="J61" s="42">
        <v>0</v>
      </c>
      <c r="K61" s="19">
        <v>0</v>
      </c>
      <c r="L61" s="42">
        <v>0</v>
      </c>
      <c r="M61" s="43">
        <v>0</v>
      </c>
      <c r="N61" s="42">
        <v>0</v>
      </c>
      <c r="O61" s="53">
        <v>0</v>
      </c>
      <c r="P61" s="44"/>
    </row>
    <row r="62" spans="1:16" ht="26.25" customHeight="1">
      <c r="A62" t="s">
        <v>70</v>
      </c>
      <c r="B62" s="22" t="s">
        <v>42</v>
      </c>
      <c r="C62" s="2"/>
      <c r="D62" s="35" t="s">
        <v>127</v>
      </c>
      <c r="E62" s="45">
        <f t="shared" si="8"/>
        <v>1750279</v>
      </c>
      <c r="F62" s="10"/>
      <c r="G62" s="9">
        <v>1750279</v>
      </c>
      <c r="H62" s="10">
        <v>0</v>
      </c>
      <c r="I62" s="19">
        <v>0</v>
      </c>
      <c r="J62" s="42">
        <v>0</v>
      </c>
      <c r="K62" s="19">
        <v>0</v>
      </c>
      <c r="L62" s="42">
        <v>0</v>
      </c>
      <c r="M62" s="43">
        <v>0</v>
      </c>
      <c r="N62" s="42">
        <v>0</v>
      </c>
      <c r="O62" s="53">
        <v>0</v>
      </c>
      <c r="P62" s="44"/>
    </row>
    <row r="63" spans="1:16" ht="21" customHeight="1">
      <c r="A63">
        <v>81150</v>
      </c>
      <c r="B63" s="22" t="s">
        <v>96</v>
      </c>
      <c r="C63" s="2"/>
      <c r="D63" s="35" t="s">
        <v>127</v>
      </c>
      <c r="E63" s="45">
        <f t="shared" si="8"/>
        <v>370675</v>
      </c>
      <c r="F63" s="10">
        <v>0</v>
      </c>
      <c r="G63" s="9">
        <v>0</v>
      </c>
      <c r="H63" s="10">
        <v>30675</v>
      </c>
      <c r="I63" s="19">
        <v>5000</v>
      </c>
      <c r="J63" s="42">
        <v>50000</v>
      </c>
      <c r="K63" s="19">
        <v>57000</v>
      </c>
      <c r="L63" s="42">
        <v>57000</v>
      </c>
      <c r="M63" s="43">
        <v>57000</v>
      </c>
      <c r="N63" s="42">
        <v>57000</v>
      </c>
      <c r="O63" s="52">
        <v>57000</v>
      </c>
      <c r="P63" s="44"/>
    </row>
    <row r="64" spans="1:16" ht="21" customHeight="1">
      <c r="A64">
        <v>81430</v>
      </c>
      <c r="B64" s="22" t="s">
        <v>120</v>
      </c>
      <c r="C64" s="2"/>
      <c r="D64" s="35" t="s">
        <v>127</v>
      </c>
      <c r="E64" s="45">
        <f t="shared" si="8"/>
        <v>960069.23</v>
      </c>
      <c r="F64" s="10"/>
      <c r="G64" s="9"/>
      <c r="H64" s="10"/>
      <c r="I64" s="19"/>
      <c r="J64" s="42"/>
      <c r="K64" s="19">
        <v>960069.23</v>
      </c>
      <c r="L64" s="42"/>
      <c r="M64" s="43"/>
      <c r="N64" s="42"/>
      <c r="O64" s="53"/>
      <c r="P64" s="44"/>
    </row>
    <row r="65" spans="1:16" ht="15.75" customHeight="1">
      <c r="A65">
        <v>53910</v>
      </c>
      <c r="B65" s="22" t="s">
        <v>104</v>
      </c>
      <c r="C65" s="2"/>
      <c r="D65" s="36" t="s">
        <v>89</v>
      </c>
      <c r="E65" s="45">
        <f t="shared" si="8"/>
        <v>471739.52</v>
      </c>
      <c r="F65" s="10">
        <v>0</v>
      </c>
      <c r="G65" s="9">
        <v>471739.52</v>
      </c>
      <c r="H65" s="10">
        <v>0</v>
      </c>
      <c r="I65" s="19">
        <v>0</v>
      </c>
      <c r="J65" s="42">
        <v>0</v>
      </c>
      <c r="K65" s="19">
        <v>0</v>
      </c>
      <c r="L65" s="42">
        <v>0</v>
      </c>
      <c r="M65" s="43">
        <v>0</v>
      </c>
      <c r="N65" s="42">
        <v>0</v>
      </c>
      <c r="O65" s="53">
        <v>0</v>
      </c>
      <c r="P65" s="44"/>
    </row>
    <row r="66" spans="2:16" ht="21.75" customHeight="1">
      <c r="B66" s="22" t="s">
        <v>7</v>
      </c>
      <c r="C66" s="2"/>
      <c r="D66" s="35" t="s">
        <v>127</v>
      </c>
      <c r="E66" s="45">
        <f t="shared" si="8"/>
        <v>524577.25</v>
      </c>
      <c r="F66" s="10">
        <v>524577.25</v>
      </c>
      <c r="G66" s="9">
        <v>0</v>
      </c>
      <c r="H66" s="10">
        <v>0</v>
      </c>
      <c r="I66" s="19">
        <v>0</v>
      </c>
      <c r="J66" s="42">
        <v>0</v>
      </c>
      <c r="K66" s="19">
        <v>0</v>
      </c>
      <c r="L66" s="42">
        <v>0</v>
      </c>
      <c r="M66" s="43">
        <v>0</v>
      </c>
      <c r="N66" s="42">
        <v>0</v>
      </c>
      <c r="O66" s="53">
        <v>0</v>
      </c>
      <c r="P66" s="44"/>
    </row>
    <row r="67" spans="1:16" ht="49.5" customHeight="1">
      <c r="A67">
        <v>14210</v>
      </c>
      <c r="B67" s="22" t="s">
        <v>25</v>
      </c>
      <c r="C67" s="2"/>
      <c r="D67" s="36" t="s">
        <v>88</v>
      </c>
      <c r="E67" s="45">
        <f t="shared" si="8"/>
        <v>49780</v>
      </c>
      <c r="F67" s="10">
        <v>9540</v>
      </c>
      <c r="G67" s="9">
        <v>7685</v>
      </c>
      <c r="H67" s="10">
        <v>6360</v>
      </c>
      <c r="I67" s="19">
        <v>5795</v>
      </c>
      <c r="J67" s="42">
        <v>5400</v>
      </c>
      <c r="K67" s="19">
        <v>3600</v>
      </c>
      <c r="L67" s="42">
        <v>600</v>
      </c>
      <c r="M67" s="43">
        <v>3600</v>
      </c>
      <c r="N67" s="42">
        <v>3600</v>
      </c>
      <c r="O67" s="52">
        <v>3600</v>
      </c>
      <c r="P67" s="44"/>
    </row>
    <row r="68" spans="1:16" ht="27.75" customHeight="1">
      <c r="A68">
        <v>16710</v>
      </c>
      <c r="B68" s="22" t="s">
        <v>26</v>
      </c>
      <c r="C68" s="2"/>
      <c r="D68" s="36" t="s">
        <v>88</v>
      </c>
      <c r="E68" s="45">
        <f t="shared" si="8"/>
        <v>1590720</v>
      </c>
      <c r="F68" s="10">
        <v>183436</v>
      </c>
      <c r="G68" s="9">
        <v>144000</v>
      </c>
      <c r="H68" s="10">
        <v>126000</v>
      </c>
      <c r="I68" s="19">
        <v>123000</v>
      </c>
      <c r="J68" s="42">
        <v>111000</v>
      </c>
      <c r="K68" s="19">
        <v>129800</v>
      </c>
      <c r="L68" s="42">
        <v>203484</v>
      </c>
      <c r="M68" s="43">
        <v>190000</v>
      </c>
      <c r="N68" s="42">
        <v>190000</v>
      </c>
      <c r="O68" s="52">
        <v>190000</v>
      </c>
      <c r="P68" s="44"/>
    </row>
    <row r="69" spans="1:16" ht="54" customHeight="1">
      <c r="A69">
        <v>16720</v>
      </c>
      <c r="B69" s="22" t="s">
        <v>27</v>
      </c>
      <c r="C69" s="2"/>
      <c r="D69" s="36" t="s">
        <v>87</v>
      </c>
      <c r="E69" s="45">
        <f t="shared" si="8"/>
        <v>258542862</v>
      </c>
      <c r="F69" s="10">
        <v>20288262</v>
      </c>
      <c r="G69" s="9">
        <v>22035900</v>
      </c>
      <c r="H69" s="10">
        <v>23026400</v>
      </c>
      <c r="I69" s="19">
        <v>23486200</v>
      </c>
      <c r="J69" s="42">
        <v>26641300</v>
      </c>
      <c r="K69" s="19">
        <v>25600200</v>
      </c>
      <c r="L69" s="42">
        <v>24942000</v>
      </c>
      <c r="M69" s="43">
        <v>27056200</v>
      </c>
      <c r="N69" s="42">
        <v>30716200</v>
      </c>
      <c r="O69" s="52">
        <v>34750200</v>
      </c>
      <c r="P69" s="44"/>
    </row>
    <row r="70" spans="1:16" ht="42.75" customHeight="1">
      <c r="A70">
        <v>17900</v>
      </c>
      <c r="B70" s="23" t="s">
        <v>28</v>
      </c>
      <c r="C70" s="2"/>
      <c r="D70" s="36" t="s">
        <v>88</v>
      </c>
      <c r="E70" s="45">
        <f t="shared" si="8"/>
        <v>4040728</v>
      </c>
      <c r="F70" s="10">
        <v>322710</v>
      </c>
      <c r="G70" s="9">
        <v>300592</v>
      </c>
      <c r="H70" s="10">
        <v>300592</v>
      </c>
      <c r="I70" s="19">
        <v>312616</v>
      </c>
      <c r="J70" s="42">
        <v>326058</v>
      </c>
      <c r="K70" s="19">
        <v>433852</v>
      </c>
      <c r="L70" s="42">
        <v>477768</v>
      </c>
      <c r="M70" s="43">
        <v>522180</v>
      </c>
      <c r="N70" s="42">
        <v>522180</v>
      </c>
      <c r="O70" s="52">
        <v>522180</v>
      </c>
      <c r="P70" s="44"/>
    </row>
    <row r="71" spans="1:16" ht="45" customHeight="1">
      <c r="A71">
        <v>4230</v>
      </c>
      <c r="B71" s="23" t="s">
        <v>74</v>
      </c>
      <c r="C71" s="2"/>
      <c r="D71" s="36" t="s">
        <v>88</v>
      </c>
      <c r="E71" s="45">
        <f t="shared" si="8"/>
        <v>2837213.17</v>
      </c>
      <c r="F71" s="10">
        <v>14538</v>
      </c>
      <c r="G71" s="9">
        <v>0</v>
      </c>
      <c r="H71" s="10">
        <v>2822675.17</v>
      </c>
      <c r="I71" s="19">
        <v>0</v>
      </c>
      <c r="J71" s="42">
        <v>0</v>
      </c>
      <c r="K71" s="19">
        <v>0</v>
      </c>
      <c r="L71" s="42">
        <v>0</v>
      </c>
      <c r="M71" s="43">
        <v>0</v>
      </c>
      <c r="N71" s="42">
        <v>0</v>
      </c>
      <c r="O71" s="53">
        <v>0</v>
      </c>
      <c r="P71" s="44"/>
    </row>
    <row r="72" spans="1:16" ht="44.25" customHeight="1">
      <c r="A72">
        <v>14230</v>
      </c>
      <c r="B72" s="23" t="s">
        <v>74</v>
      </c>
      <c r="C72" s="2"/>
      <c r="D72" s="36" t="s">
        <v>88</v>
      </c>
      <c r="E72" s="45">
        <f t="shared" si="8"/>
        <v>2100000</v>
      </c>
      <c r="F72" s="10">
        <v>0</v>
      </c>
      <c r="G72" s="9">
        <v>0</v>
      </c>
      <c r="H72" s="10">
        <v>2100000</v>
      </c>
      <c r="I72" s="9">
        <v>0</v>
      </c>
      <c r="J72" s="10">
        <v>0</v>
      </c>
      <c r="K72" s="9">
        <v>0</v>
      </c>
      <c r="L72" s="10">
        <v>0</v>
      </c>
      <c r="M72" s="11">
        <v>0</v>
      </c>
      <c r="N72" s="10">
        <v>0</v>
      </c>
      <c r="O72" s="53">
        <v>0</v>
      </c>
      <c r="P72" s="44"/>
    </row>
    <row r="73" spans="1:16" ht="63.75" customHeight="1">
      <c r="A73">
        <v>55270</v>
      </c>
      <c r="B73" s="23" t="s">
        <v>59</v>
      </c>
      <c r="C73" s="2"/>
      <c r="D73" s="36" t="s">
        <v>87</v>
      </c>
      <c r="E73" s="45">
        <f t="shared" si="8"/>
        <v>4844355.57</v>
      </c>
      <c r="F73" s="10">
        <v>451250</v>
      </c>
      <c r="G73" s="9">
        <v>0</v>
      </c>
      <c r="H73" s="10">
        <v>0</v>
      </c>
      <c r="I73" s="9">
        <v>0</v>
      </c>
      <c r="J73" s="10">
        <v>4393105.57</v>
      </c>
      <c r="K73" s="11">
        <v>0</v>
      </c>
      <c r="L73" s="10">
        <v>0</v>
      </c>
      <c r="M73" s="11">
        <v>0</v>
      </c>
      <c r="N73" s="10">
        <v>0</v>
      </c>
      <c r="O73" s="53">
        <v>0</v>
      </c>
      <c r="P73" s="44"/>
    </row>
    <row r="74" spans="2:16" ht="15.75" customHeight="1">
      <c r="B74" s="23" t="s">
        <v>66</v>
      </c>
      <c r="C74" s="2"/>
      <c r="D74" s="35" t="s">
        <v>127</v>
      </c>
      <c r="E74" s="45">
        <f t="shared" si="8"/>
        <v>7543155.9</v>
      </c>
      <c r="F74" s="10">
        <v>0</v>
      </c>
      <c r="G74" s="9">
        <v>7543155.9</v>
      </c>
      <c r="H74" s="10">
        <v>0</v>
      </c>
      <c r="I74" s="9">
        <v>0</v>
      </c>
      <c r="J74" s="10">
        <v>0</v>
      </c>
      <c r="K74" s="11">
        <v>0</v>
      </c>
      <c r="L74" s="10">
        <v>0</v>
      </c>
      <c r="M74" s="11">
        <v>0</v>
      </c>
      <c r="N74" s="10">
        <v>0</v>
      </c>
      <c r="O74" s="53">
        <v>0</v>
      </c>
      <c r="P74" s="44"/>
    </row>
    <row r="75" spans="1:16" ht="40.5" customHeight="1">
      <c r="A75">
        <v>50820</v>
      </c>
      <c r="B75" s="22" t="s">
        <v>29</v>
      </c>
      <c r="C75" s="2"/>
      <c r="D75" s="36" t="s">
        <v>87</v>
      </c>
      <c r="E75" s="45">
        <f t="shared" si="8"/>
        <v>117670080</v>
      </c>
      <c r="F75" s="10">
        <v>7121400</v>
      </c>
      <c r="G75" s="9">
        <v>3560700</v>
      </c>
      <c r="H75" s="10">
        <v>0</v>
      </c>
      <c r="I75" s="19">
        <v>56808180</v>
      </c>
      <c r="J75" s="42">
        <v>50179800</v>
      </c>
      <c r="K75" s="43">
        <v>0</v>
      </c>
      <c r="L75" s="42">
        <v>0</v>
      </c>
      <c r="M75" s="43">
        <v>0</v>
      </c>
      <c r="N75" s="42">
        <v>0</v>
      </c>
      <c r="O75" s="53">
        <v>0</v>
      </c>
      <c r="P75" s="44"/>
    </row>
    <row r="76" spans="1:16" ht="39" customHeight="1">
      <c r="A76">
        <v>820</v>
      </c>
      <c r="B76" s="22" t="s">
        <v>29</v>
      </c>
      <c r="C76" s="2"/>
      <c r="D76" s="36" t="s">
        <v>88</v>
      </c>
      <c r="E76" s="45">
        <f t="shared" si="8"/>
        <v>155127615.28</v>
      </c>
      <c r="F76" s="10">
        <v>0</v>
      </c>
      <c r="G76" s="9">
        <v>4450875</v>
      </c>
      <c r="H76" s="10">
        <v>17896708.28</v>
      </c>
      <c r="I76" s="19">
        <v>0</v>
      </c>
      <c r="J76" s="42">
        <v>0</v>
      </c>
      <c r="K76" s="43">
        <v>28557980</v>
      </c>
      <c r="L76" s="42">
        <v>16216992</v>
      </c>
      <c r="M76" s="43">
        <v>29335020</v>
      </c>
      <c r="N76" s="42">
        <v>29335020</v>
      </c>
      <c r="O76" s="52">
        <v>29335020</v>
      </c>
      <c r="P76" s="44"/>
    </row>
    <row r="77" spans="2:16" ht="41.25" customHeight="1">
      <c r="B77" s="22" t="s">
        <v>60</v>
      </c>
      <c r="C77" s="2"/>
      <c r="D77" s="36" t="s">
        <v>87</v>
      </c>
      <c r="E77" s="45">
        <f t="shared" si="8"/>
        <v>276222</v>
      </c>
      <c r="F77" s="10">
        <v>276222</v>
      </c>
      <c r="G77" s="9">
        <v>0</v>
      </c>
      <c r="H77" s="10">
        <v>0</v>
      </c>
      <c r="I77" s="19">
        <v>0</v>
      </c>
      <c r="J77" s="42">
        <v>0</v>
      </c>
      <c r="K77" s="43">
        <v>0</v>
      </c>
      <c r="L77" s="42">
        <v>0</v>
      </c>
      <c r="M77" s="43">
        <v>0</v>
      </c>
      <c r="N77" s="42">
        <v>0</v>
      </c>
      <c r="O77" s="53">
        <v>0</v>
      </c>
      <c r="P77" s="44"/>
    </row>
    <row r="78" spans="1:16" ht="24" customHeight="1">
      <c r="A78">
        <v>83410</v>
      </c>
      <c r="B78" s="22" t="s">
        <v>100</v>
      </c>
      <c r="C78" s="2"/>
      <c r="D78" s="35" t="s">
        <v>127</v>
      </c>
      <c r="E78" s="45">
        <f t="shared" si="8"/>
        <v>63663.5</v>
      </c>
      <c r="F78" s="10">
        <v>0</v>
      </c>
      <c r="G78" s="9">
        <v>0</v>
      </c>
      <c r="H78" s="10"/>
      <c r="I78" s="19">
        <v>63663.5</v>
      </c>
      <c r="J78" s="42">
        <v>0</v>
      </c>
      <c r="K78" s="43">
        <v>0</v>
      </c>
      <c r="L78" s="42">
        <v>0</v>
      </c>
      <c r="M78" s="43">
        <v>0</v>
      </c>
      <c r="N78" s="42">
        <v>0</v>
      </c>
      <c r="O78" s="53">
        <v>0</v>
      </c>
      <c r="P78" s="44"/>
    </row>
    <row r="79" spans="1:16" ht="39.75" customHeight="1">
      <c r="A79" t="s">
        <v>99</v>
      </c>
      <c r="B79" s="22" t="s">
        <v>101</v>
      </c>
      <c r="C79" s="2"/>
      <c r="D79" s="35" t="s">
        <v>127</v>
      </c>
      <c r="E79" s="45">
        <f t="shared" si="8"/>
        <v>1795</v>
      </c>
      <c r="F79" s="10">
        <v>0</v>
      </c>
      <c r="G79" s="9">
        <v>0</v>
      </c>
      <c r="H79" s="10">
        <v>0</v>
      </c>
      <c r="I79" s="19">
        <v>1795</v>
      </c>
      <c r="J79" s="42">
        <v>0</v>
      </c>
      <c r="K79" s="43">
        <v>0</v>
      </c>
      <c r="L79" s="42">
        <v>0</v>
      </c>
      <c r="M79" s="43">
        <v>0</v>
      </c>
      <c r="N79" s="42">
        <v>0</v>
      </c>
      <c r="O79" s="53">
        <v>0</v>
      </c>
      <c r="P79" s="44"/>
    </row>
    <row r="80" spans="1:16" ht="23.25" customHeight="1">
      <c r="A80">
        <v>80910</v>
      </c>
      <c r="B80" s="22" t="s">
        <v>102</v>
      </c>
      <c r="C80" s="2"/>
      <c r="D80" s="35" t="s">
        <v>127</v>
      </c>
      <c r="E80" s="45">
        <f t="shared" si="8"/>
        <v>42000</v>
      </c>
      <c r="F80" s="10">
        <v>0</v>
      </c>
      <c r="G80" s="9">
        <v>0</v>
      </c>
      <c r="H80" s="10">
        <v>0</v>
      </c>
      <c r="I80" s="19">
        <v>42000</v>
      </c>
      <c r="J80" s="42">
        <v>0</v>
      </c>
      <c r="K80" s="43">
        <v>0</v>
      </c>
      <c r="L80" s="42">
        <v>0</v>
      </c>
      <c r="M80" s="43">
        <v>0</v>
      </c>
      <c r="N80" s="42">
        <v>0</v>
      </c>
      <c r="O80" s="53">
        <v>0</v>
      </c>
      <c r="P80" s="44"/>
    </row>
    <row r="81" spans="1:16" ht="28.5" customHeight="1">
      <c r="A81">
        <v>52600</v>
      </c>
      <c r="B81" s="22" t="s">
        <v>30</v>
      </c>
      <c r="C81" s="2"/>
      <c r="D81" s="36" t="s">
        <v>87</v>
      </c>
      <c r="E81" s="45">
        <f t="shared" si="8"/>
        <v>3430112.0500000003</v>
      </c>
      <c r="F81" s="10">
        <v>539807.76</v>
      </c>
      <c r="G81" s="9">
        <v>475934.19</v>
      </c>
      <c r="H81" s="10">
        <v>506860.23</v>
      </c>
      <c r="I81" s="19">
        <v>268145.44</v>
      </c>
      <c r="J81" s="42">
        <v>709101.46</v>
      </c>
      <c r="K81" s="43">
        <v>522119.77</v>
      </c>
      <c r="L81" s="42">
        <v>408143.2</v>
      </c>
      <c r="M81" s="43"/>
      <c r="N81" s="42"/>
      <c r="O81" s="53"/>
      <c r="P81" s="44"/>
    </row>
    <row r="82" spans="1:16" ht="30.75" customHeight="1">
      <c r="A82">
        <v>82300</v>
      </c>
      <c r="B82" s="22" t="s">
        <v>55</v>
      </c>
      <c r="C82" s="2"/>
      <c r="D82" s="35" t="s">
        <v>127</v>
      </c>
      <c r="E82" s="45">
        <f t="shared" si="8"/>
        <v>14126765.04</v>
      </c>
      <c r="F82" s="10">
        <v>1329117</v>
      </c>
      <c r="G82" s="9">
        <v>8819675.62</v>
      </c>
      <c r="H82" s="10">
        <v>550000</v>
      </c>
      <c r="I82" s="19">
        <v>550000</v>
      </c>
      <c r="J82" s="42">
        <v>600000</v>
      </c>
      <c r="K82" s="43">
        <v>358692.42</v>
      </c>
      <c r="L82" s="42">
        <v>667530</v>
      </c>
      <c r="M82" s="43">
        <v>417250</v>
      </c>
      <c r="N82" s="42">
        <v>417250</v>
      </c>
      <c r="O82" s="52">
        <v>417250</v>
      </c>
      <c r="P82" s="44"/>
    </row>
    <row r="83" spans="1:16" ht="12" customHeight="1">
      <c r="A83">
        <v>12650</v>
      </c>
      <c r="B83" s="22" t="s">
        <v>47</v>
      </c>
      <c r="C83" s="2"/>
      <c r="D83" s="35" t="s">
        <v>127</v>
      </c>
      <c r="E83" s="45">
        <f t="shared" si="8"/>
        <v>1675130.8399999999</v>
      </c>
      <c r="F83" s="10">
        <v>470000</v>
      </c>
      <c r="G83" s="9">
        <v>776370.84</v>
      </c>
      <c r="H83" s="10">
        <v>428760</v>
      </c>
      <c r="I83" s="19">
        <v>0</v>
      </c>
      <c r="J83" s="42">
        <v>0</v>
      </c>
      <c r="K83" s="43">
        <v>0</v>
      </c>
      <c r="L83" s="42">
        <v>0</v>
      </c>
      <c r="M83" s="43">
        <v>0</v>
      </c>
      <c r="N83" s="42">
        <v>0</v>
      </c>
      <c r="O83" s="53">
        <v>0</v>
      </c>
      <c r="P83" s="44"/>
    </row>
    <row r="84" spans="1:16" ht="12" customHeight="1">
      <c r="A84">
        <v>83360</v>
      </c>
      <c r="B84" s="22" t="s">
        <v>82</v>
      </c>
      <c r="C84" s="2"/>
      <c r="D84" s="35" t="s">
        <v>127</v>
      </c>
      <c r="E84" s="45">
        <f aca="true" t="shared" si="9" ref="E84:E114">SUM(F84:O84)</f>
        <v>5136261.109999999</v>
      </c>
      <c r="F84" s="10"/>
      <c r="G84" s="9"/>
      <c r="H84" s="10"/>
      <c r="I84" s="19">
        <v>1179573.19</v>
      </c>
      <c r="J84" s="42">
        <v>1156313.4</v>
      </c>
      <c r="K84" s="43">
        <v>1147745.44</v>
      </c>
      <c r="L84" s="42">
        <v>1652629.08</v>
      </c>
      <c r="M84" s="43"/>
      <c r="N84" s="42"/>
      <c r="O84" s="53"/>
      <c r="P84" s="44"/>
    </row>
    <row r="85" spans="1:16" ht="17.25" customHeight="1">
      <c r="A85" t="s">
        <v>76</v>
      </c>
      <c r="B85" s="22" t="s">
        <v>77</v>
      </c>
      <c r="C85" s="2"/>
      <c r="D85" s="35" t="s">
        <v>127</v>
      </c>
      <c r="E85" s="45">
        <f t="shared" si="9"/>
        <v>117897</v>
      </c>
      <c r="F85" s="10">
        <v>0</v>
      </c>
      <c r="G85" s="9">
        <v>0</v>
      </c>
      <c r="H85" s="10">
        <v>50188</v>
      </c>
      <c r="I85" s="19">
        <v>67709</v>
      </c>
      <c r="J85" s="42">
        <v>0</v>
      </c>
      <c r="K85" s="43">
        <v>0</v>
      </c>
      <c r="L85" s="42">
        <v>0</v>
      </c>
      <c r="M85" s="43">
        <v>0</v>
      </c>
      <c r="N85" s="42">
        <v>0</v>
      </c>
      <c r="O85" s="53">
        <v>0</v>
      </c>
      <c r="P85" s="44"/>
    </row>
    <row r="86" spans="1:16" ht="18.75" customHeight="1">
      <c r="A86" t="s">
        <v>76</v>
      </c>
      <c r="B86" s="22" t="s">
        <v>77</v>
      </c>
      <c r="C86" s="2"/>
      <c r="D86" s="36" t="s">
        <v>80</v>
      </c>
      <c r="E86" s="45">
        <f t="shared" si="9"/>
        <v>842848.7000000001</v>
      </c>
      <c r="F86" s="10">
        <v>0</v>
      </c>
      <c r="G86" s="9">
        <v>0</v>
      </c>
      <c r="H86" s="10">
        <v>209510</v>
      </c>
      <c r="I86" s="19">
        <v>0</v>
      </c>
      <c r="J86" s="42">
        <v>0</v>
      </c>
      <c r="K86" s="19">
        <v>0</v>
      </c>
      <c r="L86" s="42">
        <v>0</v>
      </c>
      <c r="M86" s="43">
        <v>211112.9</v>
      </c>
      <c r="N86" s="42">
        <v>211112.9</v>
      </c>
      <c r="O86" s="52">
        <v>211112.9</v>
      </c>
      <c r="P86" s="44"/>
    </row>
    <row r="87" spans="2:16" ht="33" customHeight="1">
      <c r="B87" s="22" t="s">
        <v>61</v>
      </c>
      <c r="C87" s="2"/>
      <c r="D87" s="36" t="s">
        <v>87</v>
      </c>
      <c r="E87" s="45">
        <f t="shared" si="9"/>
        <v>17056432.7</v>
      </c>
      <c r="F87" s="10">
        <v>15963584.54</v>
      </c>
      <c r="G87" s="9">
        <v>1092848.16</v>
      </c>
      <c r="H87" s="10">
        <v>0</v>
      </c>
      <c r="I87" s="19">
        <v>0</v>
      </c>
      <c r="J87" s="42">
        <v>0</v>
      </c>
      <c r="K87" s="19">
        <v>0</v>
      </c>
      <c r="L87" s="42">
        <v>0</v>
      </c>
      <c r="M87" s="43">
        <v>0</v>
      </c>
      <c r="N87" s="42">
        <v>0</v>
      </c>
      <c r="O87" s="53">
        <v>0</v>
      </c>
      <c r="P87" s="44"/>
    </row>
    <row r="88" spans="1:16" ht="30" customHeight="1">
      <c r="A88">
        <v>9601</v>
      </c>
      <c r="B88" s="22" t="s">
        <v>50</v>
      </c>
      <c r="C88" s="2"/>
      <c r="D88" s="35" t="s">
        <v>127</v>
      </c>
      <c r="E88" s="45">
        <f t="shared" si="9"/>
        <v>415697.32</v>
      </c>
      <c r="F88" s="10">
        <v>0</v>
      </c>
      <c r="G88" s="9">
        <v>173075.54</v>
      </c>
      <c r="H88" s="10">
        <v>242621.78</v>
      </c>
      <c r="I88" s="19">
        <v>0</v>
      </c>
      <c r="J88" s="42">
        <v>0</v>
      </c>
      <c r="K88" s="19">
        <v>0</v>
      </c>
      <c r="L88" s="42">
        <v>0</v>
      </c>
      <c r="M88" s="43">
        <v>0</v>
      </c>
      <c r="N88" s="42">
        <v>0</v>
      </c>
      <c r="O88" s="53">
        <v>0</v>
      </c>
      <c r="P88" s="44"/>
    </row>
    <row r="89" spans="1:16" ht="41.25" customHeight="1">
      <c r="A89">
        <v>80720</v>
      </c>
      <c r="B89" s="22" t="s">
        <v>68</v>
      </c>
      <c r="C89" s="2"/>
      <c r="D89" s="35" t="s">
        <v>127</v>
      </c>
      <c r="E89" s="45">
        <f t="shared" si="9"/>
        <v>165517773.74</v>
      </c>
      <c r="F89" s="10">
        <v>0</v>
      </c>
      <c r="G89" s="9">
        <v>74566.84</v>
      </c>
      <c r="H89" s="10">
        <v>15796003.35</v>
      </c>
      <c r="I89" s="9">
        <v>17575508.14</v>
      </c>
      <c r="J89" s="42">
        <v>17574190.17</v>
      </c>
      <c r="K89" s="19">
        <v>28084426.25</v>
      </c>
      <c r="L89" s="42">
        <v>25538012.97</v>
      </c>
      <c r="M89" s="43">
        <v>19882797.54</v>
      </c>
      <c r="N89" s="42">
        <v>20284949.86</v>
      </c>
      <c r="O89" s="52">
        <v>20707318.62</v>
      </c>
      <c r="P89" s="44"/>
    </row>
    <row r="90" spans="2:16" ht="40.5" customHeight="1">
      <c r="B90" s="22" t="s">
        <v>65</v>
      </c>
      <c r="C90" s="2"/>
      <c r="D90" s="35" t="s">
        <v>127</v>
      </c>
      <c r="E90" s="45">
        <f t="shared" si="9"/>
        <v>96400</v>
      </c>
      <c r="F90" s="10">
        <v>0</v>
      </c>
      <c r="G90" s="9">
        <v>96400</v>
      </c>
      <c r="H90" s="10">
        <v>0</v>
      </c>
      <c r="I90" s="9">
        <v>0</v>
      </c>
      <c r="J90" s="42">
        <v>0</v>
      </c>
      <c r="K90" s="19">
        <v>0</v>
      </c>
      <c r="L90" s="42">
        <v>0</v>
      </c>
      <c r="M90" s="43">
        <v>0</v>
      </c>
      <c r="N90" s="10">
        <v>0</v>
      </c>
      <c r="O90" s="53">
        <v>0</v>
      </c>
      <c r="P90" s="44"/>
    </row>
    <row r="91" spans="1:16" ht="26.25" customHeight="1">
      <c r="A91" t="s">
        <v>78</v>
      </c>
      <c r="B91" s="22" t="s">
        <v>79</v>
      </c>
      <c r="C91" s="2"/>
      <c r="D91" s="36" t="s">
        <v>87</v>
      </c>
      <c r="E91" s="45">
        <f t="shared" si="9"/>
        <v>22546441.23</v>
      </c>
      <c r="F91" s="10">
        <v>0</v>
      </c>
      <c r="G91" s="9">
        <v>0</v>
      </c>
      <c r="H91" s="10">
        <v>20254642.23</v>
      </c>
      <c r="I91" s="9">
        <v>2291799</v>
      </c>
      <c r="J91" s="42">
        <v>0</v>
      </c>
      <c r="K91" s="19">
        <v>0</v>
      </c>
      <c r="L91" s="42">
        <v>0</v>
      </c>
      <c r="M91" s="43">
        <v>0</v>
      </c>
      <c r="N91" s="10">
        <v>0</v>
      </c>
      <c r="O91" s="53">
        <v>0</v>
      </c>
      <c r="P91" s="44"/>
    </row>
    <row r="92" spans="1:16" ht="27" customHeight="1">
      <c r="A92">
        <v>5629</v>
      </c>
      <c r="B92" s="22" t="s">
        <v>90</v>
      </c>
      <c r="C92" s="2"/>
      <c r="D92" s="36" t="s">
        <v>87</v>
      </c>
      <c r="E92" s="45">
        <f t="shared" si="9"/>
        <v>115400</v>
      </c>
      <c r="F92" s="10"/>
      <c r="G92" s="9"/>
      <c r="H92" s="10"/>
      <c r="I92" s="9">
        <v>115400</v>
      </c>
      <c r="J92" s="42">
        <v>0</v>
      </c>
      <c r="K92" s="19">
        <v>0</v>
      </c>
      <c r="L92" s="42">
        <v>0</v>
      </c>
      <c r="M92" s="43">
        <v>0</v>
      </c>
      <c r="N92" s="10">
        <v>0</v>
      </c>
      <c r="O92" s="53">
        <v>0</v>
      </c>
      <c r="P92" s="44"/>
    </row>
    <row r="93" spans="1:16" ht="27" customHeight="1">
      <c r="A93">
        <v>83270</v>
      </c>
      <c r="B93" s="22" t="s">
        <v>91</v>
      </c>
      <c r="C93" s="2"/>
      <c r="D93" s="35" t="s">
        <v>127</v>
      </c>
      <c r="E93" s="45">
        <f t="shared" si="9"/>
        <v>2524850</v>
      </c>
      <c r="F93" s="10"/>
      <c r="G93" s="9"/>
      <c r="H93" s="10"/>
      <c r="I93" s="9">
        <v>214350</v>
      </c>
      <c r="J93" s="42">
        <v>502500</v>
      </c>
      <c r="K93" s="19">
        <v>1808000</v>
      </c>
      <c r="L93" s="42">
        <v>0</v>
      </c>
      <c r="M93" s="43">
        <v>0</v>
      </c>
      <c r="N93" s="10">
        <v>0</v>
      </c>
      <c r="O93" s="53">
        <v>0</v>
      </c>
      <c r="P93" s="44"/>
    </row>
    <row r="94" spans="1:16" ht="18" customHeight="1">
      <c r="A94">
        <v>14240</v>
      </c>
      <c r="B94" s="22" t="s">
        <v>103</v>
      </c>
      <c r="C94" s="2"/>
      <c r="D94" s="35" t="s">
        <v>127</v>
      </c>
      <c r="E94" s="45">
        <f t="shared" si="9"/>
        <v>34105</v>
      </c>
      <c r="F94" s="10"/>
      <c r="G94" s="9"/>
      <c r="H94" s="10"/>
      <c r="I94" s="9">
        <v>34105</v>
      </c>
      <c r="J94" s="42">
        <v>0</v>
      </c>
      <c r="K94" s="19">
        <v>0</v>
      </c>
      <c r="L94" s="42">
        <v>0</v>
      </c>
      <c r="M94" s="43">
        <v>0</v>
      </c>
      <c r="N94" s="10">
        <v>0</v>
      </c>
      <c r="O94" s="53">
        <v>0</v>
      </c>
      <c r="P94" s="44"/>
    </row>
    <row r="95" spans="1:16" ht="18.75" customHeight="1">
      <c r="A95">
        <v>903</v>
      </c>
      <c r="B95" s="22" t="s">
        <v>106</v>
      </c>
      <c r="C95" s="2"/>
      <c r="D95" s="35" t="s">
        <v>127</v>
      </c>
      <c r="E95" s="45">
        <f t="shared" si="9"/>
        <v>16800</v>
      </c>
      <c r="F95" s="10"/>
      <c r="G95" s="9"/>
      <c r="H95" s="10"/>
      <c r="I95" s="9"/>
      <c r="J95" s="42">
        <v>4800</v>
      </c>
      <c r="K95" s="19"/>
      <c r="L95" s="42"/>
      <c r="M95" s="43">
        <v>4000</v>
      </c>
      <c r="N95" s="10">
        <v>4000</v>
      </c>
      <c r="O95" s="52">
        <v>4000</v>
      </c>
      <c r="P95" s="44"/>
    </row>
    <row r="96" spans="1:16" ht="22.5" customHeight="1">
      <c r="A96">
        <v>904</v>
      </c>
      <c r="B96" s="22" t="s">
        <v>107</v>
      </c>
      <c r="C96" s="2"/>
      <c r="D96" s="35" t="s">
        <v>127</v>
      </c>
      <c r="E96" s="45">
        <f t="shared" si="9"/>
        <v>13900</v>
      </c>
      <c r="F96" s="10"/>
      <c r="G96" s="9"/>
      <c r="H96" s="10"/>
      <c r="I96" s="9">
        <v>0</v>
      </c>
      <c r="J96" s="42">
        <v>1900</v>
      </c>
      <c r="K96" s="19">
        <v>0</v>
      </c>
      <c r="L96" s="42">
        <v>0</v>
      </c>
      <c r="M96" s="43">
        <v>4000</v>
      </c>
      <c r="N96" s="10">
        <v>4000</v>
      </c>
      <c r="O96" s="52">
        <v>4000</v>
      </c>
      <c r="P96" s="44"/>
    </row>
    <row r="97" spans="1:16" ht="20.25" customHeight="1">
      <c r="A97">
        <v>961</v>
      </c>
      <c r="B97" s="22" t="s">
        <v>108</v>
      </c>
      <c r="C97" s="2"/>
      <c r="D97" s="35" t="s">
        <v>127</v>
      </c>
      <c r="E97" s="45">
        <f t="shared" si="9"/>
        <v>11700</v>
      </c>
      <c r="F97" s="10"/>
      <c r="G97" s="9"/>
      <c r="H97" s="10"/>
      <c r="I97" s="9"/>
      <c r="J97" s="42">
        <v>5700</v>
      </c>
      <c r="K97" s="19"/>
      <c r="L97" s="42"/>
      <c r="M97" s="43">
        <v>6000</v>
      </c>
      <c r="N97" s="10"/>
      <c r="O97" s="53"/>
      <c r="P97" s="44"/>
    </row>
    <row r="98" spans="1:16" ht="21" customHeight="1">
      <c r="A98">
        <v>905</v>
      </c>
      <c r="B98" s="22" t="s">
        <v>109</v>
      </c>
      <c r="C98" s="2"/>
      <c r="D98" s="35" t="s">
        <v>127</v>
      </c>
      <c r="E98" s="45">
        <f t="shared" si="9"/>
        <v>11700</v>
      </c>
      <c r="F98" s="10"/>
      <c r="G98" s="9"/>
      <c r="H98" s="10"/>
      <c r="I98" s="19">
        <v>0</v>
      </c>
      <c r="J98" s="42">
        <v>5700</v>
      </c>
      <c r="K98" s="19">
        <v>0</v>
      </c>
      <c r="L98" s="42">
        <v>0</v>
      </c>
      <c r="M98" s="43">
        <v>6000</v>
      </c>
      <c r="N98" s="10">
        <v>0</v>
      </c>
      <c r="O98" s="53">
        <v>0</v>
      </c>
      <c r="P98" s="44"/>
    </row>
    <row r="99" spans="1:16" ht="35.25" customHeight="1">
      <c r="A99">
        <v>14240</v>
      </c>
      <c r="B99" s="22" t="s">
        <v>110</v>
      </c>
      <c r="C99" s="2"/>
      <c r="D99" s="36" t="s">
        <v>87</v>
      </c>
      <c r="E99" s="45">
        <f t="shared" si="9"/>
        <v>54348</v>
      </c>
      <c r="F99" s="10"/>
      <c r="G99" s="9"/>
      <c r="H99" s="10"/>
      <c r="I99" s="19">
        <v>0</v>
      </c>
      <c r="J99" s="42">
        <v>54348</v>
      </c>
      <c r="K99" s="19">
        <v>0</v>
      </c>
      <c r="L99" s="42">
        <v>0</v>
      </c>
      <c r="M99" s="43">
        <v>0</v>
      </c>
      <c r="N99" s="10">
        <v>0</v>
      </c>
      <c r="O99" s="53">
        <v>0</v>
      </c>
      <c r="P99" s="44"/>
    </row>
    <row r="100" spans="1:16" ht="15" customHeight="1">
      <c r="A100">
        <v>921</v>
      </c>
      <c r="B100" s="24" t="s">
        <v>95</v>
      </c>
      <c r="C100" s="2"/>
      <c r="D100" s="35" t="s">
        <v>127</v>
      </c>
      <c r="E100" s="45">
        <f t="shared" si="9"/>
        <v>4000</v>
      </c>
      <c r="F100" s="10"/>
      <c r="G100" s="9"/>
      <c r="H100" s="10"/>
      <c r="I100" s="19"/>
      <c r="J100" s="42"/>
      <c r="K100" s="19"/>
      <c r="L100" s="42">
        <v>0</v>
      </c>
      <c r="M100" s="43">
        <v>4000</v>
      </c>
      <c r="N100" s="10"/>
      <c r="O100" s="53"/>
      <c r="P100" s="44"/>
    </row>
    <row r="101" spans="1:16" ht="24" customHeight="1">
      <c r="A101">
        <v>82530</v>
      </c>
      <c r="B101" s="24" t="s">
        <v>114</v>
      </c>
      <c r="C101" s="2"/>
      <c r="D101" s="35" t="s">
        <v>127</v>
      </c>
      <c r="E101" s="45">
        <f t="shared" si="9"/>
        <v>3020259</v>
      </c>
      <c r="F101" s="10"/>
      <c r="G101" s="9"/>
      <c r="H101" s="10"/>
      <c r="I101" s="19"/>
      <c r="J101" s="42">
        <v>1086027</v>
      </c>
      <c r="K101" s="19">
        <v>632744</v>
      </c>
      <c r="L101" s="42">
        <v>900744</v>
      </c>
      <c r="M101" s="43">
        <v>400744</v>
      </c>
      <c r="N101" s="10">
        <v>0</v>
      </c>
      <c r="O101" s="53">
        <v>0</v>
      </c>
      <c r="P101" s="44"/>
    </row>
    <row r="102" spans="1:16" ht="25.5" customHeight="1">
      <c r="A102">
        <v>17620</v>
      </c>
      <c r="B102" s="24" t="s">
        <v>140</v>
      </c>
      <c r="C102" s="2"/>
      <c r="D102" s="36" t="s">
        <v>87</v>
      </c>
      <c r="E102" s="45">
        <f t="shared" si="9"/>
        <v>0</v>
      </c>
      <c r="F102" s="10"/>
      <c r="G102" s="9"/>
      <c r="H102" s="10"/>
      <c r="I102" s="19"/>
      <c r="J102" s="42"/>
      <c r="K102" s="19"/>
      <c r="L102" s="42"/>
      <c r="M102" s="43"/>
      <c r="N102" s="10"/>
      <c r="O102" s="53"/>
      <c r="P102" s="44"/>
    </row>
    <row r="103" spans="1:16" ht="21" customHeight="1">
      <c r="A103">
        <v>81850</v>
      </c>
      <c r="B103" s="24" t="s">
        <v>115</v>
      </c>
      <c r="C103" s="2"/>
      <c r="D103" s="35" t="s">
        <v>127</v>
      </c>
      <c r="E103" s="45">
        <f t="shared" si="9"/>
        <v>36233310.16</v>
      </c>
      <c r="F103" s="10"/>
      <c r="G103" s="9"/>
      <c r="H103" s="10"/>
      <c r="I103" s="19"/>
      <c r="J103" s="42">
        <v>6233310.16</v>
      </c>
      <c r="K103" s="19"/>
      <c r="L103" s="42">
        <v>30000000</v>
      </c>
      <c r="M103" s="43"/>
      <c r="N103" s="10"/>
      <c r="O103" s="53"/>
      <c r="P103" s="44"/>
    </row>
    <row r="104" spans="1:16" ht="22.5" customHeight="1">
      <c r="A104" t="s">
        <v>117</v>
      </c>
      <c r="B104" s="24" t="s">
        <v>141</v>
      </c>
      <c r="C104" s="2"/>
      <c r="D104" s="36" t="s">
        <v>87</v>
      </c>
      <c r="E104" s="45">
        <f t="shared" si="9"/>
        <v>8768674.299999999</v>
      </c>
      <c r="F104" s="10"/>
      <c r="G104" s="9"/>
      <c r="H104" s="10"/>
      <c r="I104" s="16"/>
      <c r="J104" s="42">
        <v>60906</v>
      </c>
      <c r="K104" s="19">
        <v>559825.59</v>
      </c>
      <c r="L104" s="42">
        <v>287782.5</v>
      </c>
      <c r="M104" s="43">
        <v>674551.61</v>
      </c>
      <c r="N104" s="10">
        <v>0</v>
      </c>
      <c r="O104" s="52">
        <v>7185608.6</v>
      </c>
      <c r="P104" s="44"/>
    </row>
    <row r="105" spans="1:16" ht="48" customHeight="1">
      <c r="A105">
        <v>55190</v>
      </c>
      <c r="B105" s="24" t="s">
        <v>118</v>
      </c>
      <c r="C105" s="2"/>
      <c r="D105" s="35" t="s">
        <v>127</v>
      </c>
      <c r="E105" s="45">
        <f t="shared" si="9"/>
        <v>4961381</v>
      </c>
      <c r="F105" s="10"/>
      <c r="G105" s="9"/>
      <c r="H105" s="10"/>
      <c r="I105" s="16"/>
      <c r="J105" s="42"/>
      <c r="K105" s="19"/>
      <c r="L105" s="42">
        <v>4961381</v>
      </c>
      <c r="M105" s="43"/>
      <c r="N105" s="10"/>
      <c r="O105" s="53"/>
      <c r="P105" s="44"/>
    </row>
    <row r="106" spans="1:16" ht="26.25" customHeight="1">
      <c r="A106" s="30" t="s">
        <v>133</v>
      </c>
      <c r="B106" s="24" t="s">
        <v>132</v>
      </c>
      <c r="C106" s="2"/>
      <c r="D106" s="35" t="s">
        <v>127</v>
      </c>
      <c r="E106" s="45">
        <f t="shared" si="9"/>
        <v>9704</v>
      </c>
      <c r="F106" s="10"/>
      <c r="G106" s="9"/>
      <c r="H106" s="10"/>
      <c r="I106" s="16"/>
      <c r="J106" s="42"/>
      <c r="K106" s="19"/>
      <c r="L106" s="42">
        <v>9704</v>
      </c>
      <c r="M106" s="43"/>
      <c r="N106" s="10"/>
      <c r="O106" s="53"/>
      <c r="P106" s="44"/>
    </row>
    <row r="107" spans="1:16" ht="27" customHeight="1">
      <c r="A107" s="30" t="s">
        <v>131</v>
      </c>
      <c r="B107" s="24" t="s">
        <v>132</v>
      </c>
      <c r="C107" s="2"/>
      <c r="D107" s="36" t="s">
        <v>87</v>
      </c>
      <c r="E107" s="45">
        <f t="shared" si="9"/>
        <v>98114</v>
      </c>
      <c r="F107" s="10"/>
      <c r="G107" s="9"/>
      <c r="H107" s="10"/>
      <c r="I107" s="16"/>
      <c r="J107" s="15"/>
      <c r="K107" s="9"/>
      <c r="L107" s="10">
        <v>98114</v>
      </c>
      <c r="M107" s="11"/>
      <c r="N107" s="10"/>
      <c r="O107" s="53"/>
      <c r="P107" s="44"/>
    </row>
    <row r="108" spans="1:16" ht="39" customHeight="1">
      <c r="A108">
        <v>54530</v>
      </c>
      <c r="B108" s="24" t="s">
        <v>129</v>
      </c>
      <c r="C108" s="2"/>
      <c r="D108" s="35" t="s">
        <v>127</v>
      </c>
      <c r="E108" s="45">
        <f t="shared" si="9"/>
        <v>300000</v>
      </c>
      <c r="F108" s="10"/>
      <c r="G108" s="9"/>
      <c r="H108" s="10"/>
      <c r="I108" s="16"/>
      <c r="J108" s="15"/>
      <c r="K108" s="9">
        <v>0</v>
      </c>
      <c r="L108" s="10">
        <v>300000</v>
      </c>
      <c r="M108" s="11"/>
      <c r="N108" s="10"/>
      <c r="O108" s="53"/>
      <c r="P108" s="44"/>
    </row>
    <row r="109" spans="1:16" ht="36.75" customHeight="1">
      <c r="A109">
        <v>55270</v>
      </c>
      <c r="B109" s="24" t="s">
        <v>119</v>
      </c>
      <c r="C109" s="2"/>
      <c r="D109" s="36" t="s">
        <v>87</v>
      </c>
      <c r="E109" s="45">
        <f t="shared" si="9"/>
        <v>5766019.99</v>
      </c>
      <c r="F109" s="10"/>
      <c r="G109" s="9"/>
      <c r="H109" s="10"/>
      <c r="I109" s="16"/>
      <c r="J109" s="15"/>
      <c r="K109" s="9">
        <v>5766019.99</v>
      </c>
      <c r="L109" s="10">
        <v>0</v>
      </c>
      <c r="M109" s="11"/>
      <c r="N109" s="10"/>
      <c r="O109" s="53"/>
      <c r="P109" s="44"/>
    </row>
    <row r="110" spans="1:16" ht="19.5" customHeight="1">
      <c r="A110" s="30" t="s">
        <v>121</v>
      </c>
      <c r="B110" s="24" t="s">
        <v>122</v>
      </c>
      <c r="C110" s="2"/>
      <c r="D110" s="36" t="s">
        <v>87</v>
      </c>
      <c r="E110" s="45">
        <f t="shared" si="9"/>
        <v>3862465.46</v>
      </c>
      <c r="F110" s="10"/>
      <c r="G110" s="9"/>
      <c r="H110" s="10"/>
      <c r="I110" s="16"/>
      <c r="J110" s="15"/>
      <c r="K110" s="9">
        <v>2061659.46</v>
      </c>
      <c r="L110" s="10">
        <v>1800806</v>
      </c>
      <c r="M110" s="11"/>
      <c r="N110" s="10"/>
      <c r="O110" s="53"/>
      <c r="P110" s="44"/>
    </row>
    <row r="111" spans="1:16" ht="19.5" customHeight="1">
      <c r="A111">
        <v>5870</v>
      </c>
      <c r="B111" s="24" t="s">
        <v>111</v>
      </c>
      <c r="C111" s="2"/>
      <c r="D111" s="35" t="s">
        <v>127</v>
      </c>
      <c r="E111" s="45">
        <f t="shared" si="9"/>
        <v>3850425.52</v>
      </c>
      <c r="F111" s="10"/>
      <c r="G111" s="9"/>
      <c r="H111" s="10"/>
      <c r="I111" s="19"/>
      <c r="J111" s="42">
        <v>3507916.48</v>
      </c>
      <c r="K111" s="19">
        <v>164407.04</v>
      </c>
      <c r="L111" s="42">
        <v>178102</v>
      </c>
      <c r="M111" s="43"/>
      <c r="N111" s="10"/>
      <c r="O111" s="53"/>
      <c r="P111" s="44"/>
    </row>
    <row r="112" spans="2:16" ht="19.5" customHeight="1">
      <c r="B112" s="24" t="s">
        <v>111</v>
      </c>
      <c r="C112" s="2"/>
      <c r="D112" s="31" t="s">
        <v>31</v>
      </c>
      <c r="E112" s="45">
        <f t="shared" si="9"/>
        <v>218540.96000000002</v>
      </c>
      <c r="F112" s="10"/>
      <c r="G112" s="9"/>
      <c r="H112" s="10"/>
      <c r="I112" s="19"/>
      <c r="J112" s="42"/>
      <c r="K112" s="19">
        <v>114387.96</v>
      </c>
      <c r="L112" s="42">
        <v>104153</v>
      </c>
      <c r="M112" s="43"/>
      <c r="N112" s="10"/>
      <c r="O112" s="53"/>
      <c r="P112" s="44"/>
    </row>
    <row r="113" spans="1:16" ht="19.5" customHeight="1">
      <c r="A113" s="30">
        <v>54690</v>
      </c>
      <c r="B113" s="24" t="s">
        <v>123</v>
      </c>
      <c r="C113" s="2"/>
      <c r="D113" s="36" t="s">
        <v>87</v>
      </c>
      <c r="E113" s="45">
        <f t="shared" si="9"/>
        <v>1068491</v>
      </c>
      <c r="F113" s="10"/>
      <c r="G113" s="9"/>
      <c r="H113" s="10"/>
      <c r="I113" s="16"/>
      <c r="J113" s="15"/>
      <c r="K113" s="9">
        <v>0</v>
      </c>
      <c r="L113" s="10">
        <v>1068491</v>
      </c>
      <c r="M113" s="11"/>
      <c r="N113" s="10"/>
      <c r="O113" s="53"/>
      <c r="P113" s="44"/>
    </row>
    <row r="114" spans="1:16" ht="28.5" customHeight="1">
      <c r="A114" s="30" t="s">
        <v>143</v>
      </c>
      <c r="B114" s="24" t="s">
        <v>142</v>
      </c>
      <c r="C114" s="2"/>
      <c r="D114" s="36" t="s">
        <v>87</v>
      </c>
      <c r="E114" s="45">
        <f t="shared" si="9"/>
        <v>214390</v>
      </c>
      <c r="F114" s="10"/>
      <c r="G114" s="9"/>
      <c r="H114" s="10"/>
      <c r="I114" s="16"/>
      <c r="J114" s="15"/>
      <c r="K114" s="9"/>
      <c r="L114" s="10">
        <v>214390</v>
      </c>
      <c r="M114" s="11"/>
      <c r="N114" s="10"/>
      <c r="O114" s="53"/>
      <c r="P114" s="44"/>
    </row>
    <row r="115" spans="2:16" ht="14.25" customHeight="1">
      <c r="B115" s="72" t="s">
        <v>136</v>
      </c>
      <c r="C115" s="75" t="s">
        <v>7</v>
      </c>
      <c r="D115" s="34" t="s">
        <v>86</v>
      </c>
      <c r="E115" s="29">
        <f aca="true" t="shared" si="10" ref="E115:E129">F115+G115+H115+I115+J115+K115+L115+M115+N115+O115</f>
        <v>92917800.50999999</v>
      </c>
      <c r="F115" s="29">
        <f>F118+F121+F124</f>
        <v>10440707.86</v>
      </c>
      <c r="G115" s="29">
        <f aca="true" t="shared" si="11" ref="G115:L115">G118+G121+G127+G124</f>
        <v>1366500</v>
      </c>
      <c r="H115" s="29">
        <f t="shared" si="11"/>
        <v>7720538.72</v>
      </c>
      <c r="I115" s="29">
        <f t="shared" si="11"/>
        <v>8266782.79</v>
      </c>
      <c r="J115" s="29">
        <f t="shared" si="11"/>
        <v>8475307.43</v>
      </c>
      <c r="K115" s="29">
        <f t="shared" si="11"/>
        <v>10843962.43</v>
      </c>
      <c r="L115" s="29">
        <f t="shared" si="11"/>
        <v>11082053.18</v>
      </c>
      <c r="M115" s="29">
        <v>11235951.57</v>
      </c>
      <c r="N115" s="29">
        <v>11545027</v>
      </c>
      <c r="O115" s="54">
        <v>11940969.53</v>
      </c>
      <c r="P115" s="44"/>
    </row>
    <row r="116" spans="2:16" ht="16.5">
      <c r="B116" s="73"/>
      <c r="C116" s="75"/>
      <c r="D116" s="34" t="s">
        <v>40</v>
      </c>
      <c r="E116" s="29">
        <f t="shared" si="10"/>
        <v>14663015.379999999</v>
      </c>
      <c r="F116" s="29">
        <f>F119+F122+F125</f>
        <v>7158123.85</v>
      </c>
      <c r="G116" s="29">
        <f>G119+G122+G128+G125</f>
        <v>7504891.53</v>
      </c>
      <c r="H116" s="29">
        <f>H119+H122+H128</f>
        <v>0</v>
      </c>
      <c r="I116" s="29">
        <f>I119+I122+I128</f>
        <v>0</v>
      </c>
      <c r="J116" s="29">
        <f>J119+J122+J128</f>
        <v>0</v>
      </c>
      <c r="K116" s="29">
        <v>0</v>
      </c>
      <c r="L116" s="29">
        <v>0</v>
      </c>
      <c r="M116" s="29">
        <v>0</v>
      </c>
      <c r="N116" s="29">
        <v>0</v>
      </c>
      <c r="O116" s="55">
        <v>0</v>
      </c>
      <c r="P116" s="44"/>
    </row>
    <row r="117" spans="2:16" ht="12.75">
      <c r="B117" s="74"/>
      <c r="C117" s="75"/>
      <c r="D117" s="34" t="s">
        <v>6</v>
      </c>
      <c r="E117" s="29">
        <f t="shared" si="10"/>
        <v>107580815.88999999</v>
      </c>
      <c r="F117" s="29">
        <f aca="true" t="shared" si="12" ref="F117:L117">SUM(F115:F116)</f>
        <v>17598831.71</v>
      </c>
      <c r="G117" s="29">
        <f t="shared" si="12"/>
        <v>8871391.530000001</v>
      </c>
      <c r="H117" s="29">
        <f t="shared" si="12"/>
        <v>7720538.72</v>
      </c>
      <c r="I117" s="29">
        <f t="shared" si="12"/>
        <v>8266782.79</v>
      </c>
      <c r="J117" s="29">
        <f t="shared" si="12"/>
        <v>8475307.43</v>
      </c>
      <c r="K117" s="29">
        <f t="shared" si="12"/>
        <v>10843962.43</v>
      </c>
      <c r="L117" s="29">
        <f t="shared" si="12"/>
        <v>11082053.18</v>
      </c>
      <c r="M117" s="29">
        <v>11235951.57</v>
      </c>
      <c r="N117" s="29">
        <v>11545027</v>
      </c>
      <c r="O117" s="54">
        <v>11940969.53</v>
      </c>
      <c r="P117" s="44"/>
    </row>
    <row r="118" spans="1:16" ht="18" customHeight="1">
      <c r="A118" s="57">
        <v>83360</v>
      </c>
      <c r="B118" s="64" t="s">
        <v>85</v>
      </c>
      <c r="C118" s="65"/>
      <c r="D118" s="35" t="s">
        <v>127</v>
      </c>
      <c r="E118" s="9">
        <f t="shared" si="10"/>
        <v>3316127.5300000003</v>
      </c>
      <c r="F118" s="10"/>
      <c r="G118" s="9">
        <v>0</v>
      </c>
      <c r="H118" s="10">
        <v>0</v>
      </c>
      <c r="I118" s="43">
        <v>475653.71</v>
      </c>
      <c r="J118" s="42">
        <v>532310.82</v>
      </c>
      <c r="K118" s="19">
        <v>483342</v>
      </c>
      <c r="L118" s="42">
        <v>467261</v>
      </c>
      <c r="M118" s="19">
        <v>452520</v>
      </c>
      <c r="N118" s="42">
        <v>452520</v>
      </c>
      <c r="O118" s="52">
        <v>452520</v>
      </c>
      <c r="P118" s="44"/>
    </row>
    <row r="119" spans="1:16" ht="15" customHeight="1">
      <c r="A119" s="57"/>
      <c r="B119" s="64"/>
      <c r="C119" s="65"/>
      <c r="D119" s="31" t="s">
        <v>88</v>
      </c>
      <c r="E119" s="9">
        <f t="shared" si="10"/>
        <v>0</v>
      </c>
      <c r="F119" s="10"/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  <c r="O119" s="53">
        <v>0</v>
      </c>
      <c r="P119" s="44"/>
    </row>
    <row r="120" spans="1:16" ht="12.75">
      <c r="A120" s="57"/>
      <c r="B120" s="64"/>
      <c r="C120" s="65"/>
      <c r="D120" s="37" t="s">
        <v>6</v>
      </c>
      <c r="E120" s="12">
        <f t="shared" si="10"/>
        <v>3316127.5300000003</v>
      </c>
      <c r="F120" s="39">
        <f>SUM(F118:F119)</f>
        <v>0</v>
      </c>
      <c r="G120" s="38">
        <f>SUM(G118:G119)</f>
        <v>0</v>
      </c>
      <c r="H120" s="39">
        <f>SUM(H118:H119)</f>
        <v>0</v>
      </c>
      <c r="I120" s="38">
        <f>I118+I119</f>
        <v>475653.71</v>
      </c>
      <c r="J120" s="39">
        <f>J118+J119</f>
        <v>532310.82</v>
      </c>
      <c r="K120" s="38">
        <f>K118+K119</f>
        <v>483342</v>
      </c>
      <c r="L120" s="39">
        <f>L118+L119</f>
        <v>467261</v>
      </c>
      <c r="M120" s="38">
        <v>452520</v>
      </c>
      <c r="N120" s="39">
        <v>452520</v>
      </c>
      <c r="O120" s="52">
        <v>452520</v>
      </c>
      <c r="P120" s="44"/>
    </row>
    <row r="121" spans="2:16" ht="18" customHeight="1">
      <c r="B121" s="64" t="s">
        <v>41</v>
      </c>
      <c r="C121" s="65"/>
      <c r="D121" s="35" t="s">
        <v>127</v>
      </c>
      <c r="E121" s="9">
        <f t="shared" si="10"/>
        <v>2372335.22</v>
      </c>
      <c r="F121" s="10">
        <v>2372335.22</v>
      </c>
      <c r="G121" s="9">
        <f aca="true" t="shared" si="13" ref="G121:H123">SUM(G119:G120)</f>
        <v>0</v>
      </c>
      <c r="H121" s="10">
        <f t="shared" si="13"/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  <c r="O121" s="53">
        <v>0</v>
      </c>
      <c r="P121" s="44"/>
    </row>
    <row r="122" spans="2:16" ht="18" customHeight="1">
      <c r="B122" s="64"/>
      <c r="C122" s="65"/>
      <c r="D122" s="31" t="s">
        <v>88</v>
      </c>
      <c r="E122" s="9">
        <f t="shared" si="10"/>
        <v>0</v>
      </c>
      <c r="F122" s="10"/>
      <c r="G122" s="9">
        <f t="shared" si="13"/>
        <v>0</v>
      </c>
      <c r="H122" s="10">
        <f t="shared" si="13"/>
        <v>0</v>
      </c>
      <c r="I122" s="9">
        <v>0</v>
      </c>
      <c r="J122" s="10">
        <v>0</v>
      </c>
      <c r="K122" s="9">
        <v>0</v>
      </c>
      <c r="L122" s="10">
        <v>0</v>
      </c>
      <c r="M122" s="9">
        <v>0</v>
      </c>
      <c r="N122" s="10">
        <v>0</v>
      </c>
      <c r="O122" s="53">
        <v>0</v>
      </c>
      <c r="P122" s="44"/>
    </row>
    <row r="123" spans="2:16" ht="12.75">
      <c r="B123" s="64"/>
      <c r="C123" s="65"/>
      <c r="D123" s="37" t="s">
        <v>6</v>
      </c>
      <c r="E123" s="12">
        <f t="shared" si="10"/>
        <v>2372335.22</v>
      </c>
      <c r="F123" s="39">
        <f>SUM(F121:F122)</f>
        <v>2372335.22</v>
      </c>
      <c r="G123" s="38">
        <f t="shared" si="13"/>
        <v>0</v>
      </c>
      <c r="H123" s="39">
        <f t="shared" si="13"/>
        <v>0</v>
      </c>
      <c r="I123" s="38">
        <v>0</v>
      </c>
      <c r="J123" s="39">
        <f>SUM(J121:J122)</f>
        <v>0</v>
      </c>
      <c r="K123" s="38">
        <f>SUM(K121:K122)</f>
        <v>0</v>
      </c>
      <c r="L123" s="39">
        <f>SUM(L121:L122)</f>
        <v>0</v>
      </c>
      <c r="M123" s="38">
        <v>0</v>
      </c>
      <c r="N123" s="39">
        <v>0</v>
      </c>
      <c r="O123" s="53">
        <v>0</v>
      </c>
      <c r="P123" s="44"/>
    </row>
    <row r="124" spans="1:16" ht="12.75">
      <c r="A124">
        <v>8071</v>
      </c>
      <c r="B124" s="58" t="s">
        <v>56</v>
      </c>
      <c r="C124" s="61"/>
      <c r="D124" s="35" t="s">
        <v>127</v>
      </c>
      <c r="E124" s="9">
        <f t="shared" si="10"/>
        <v>86848970.75999999</v>
      </c>
      <c r="F124" s="10">
        <v>8068372.64</v>
      </c>
      <c r="G124" s="9">
        <v>1366500</v>
      </c>
      <c r="H124" s="10">
        <v>7395538.72</v>
      </c>
      <c r="I124" s="19">
        <v>7735762.08</v>
      </c>
      <c r="J124" s="42">
        <v>7942996.61</v>
      </c>
      <c r="K124" s="19">
        <v>10360620.43</v>
      </c>
      <c r="L124" s="42">
        <v>10614792.18</v>
      </c>
      <c r="M124" s="19">
        <v>10783431.57</v>
      </c>
      <c r="N124" s="42">
        <v>11092507</v>
      </c>
      <c r="O124" s="52">
        <v>11488449.53</v>
      </c>
      <c r="P124" s="44"/>
    </row>
    <row r="125" spans="2:16" ht="16.5">
      <c r="B125" s="59"/>
      <c r="C125" s="62"/>
      <c r="D125" s="31" t="s">
        <v>88</v>
      </c>
      <c r="E125" s="9">
        <f t="shared" si="10"/>
        <v>13313015.379999999</v>
      </c>
      <c r="F125" s="10">
        <v>7158123.85</v>
      </c>
      <c r="G125" s="9">
        <v>6154891.53</v>
      </c>
      <c r="H125" s="1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10">
        <v>0</v>
      </c>
      <c r="O125" s="53">
        <v>0</v>
      </c>
      <c r="P125" s="44"/>
    </row>
    <row r="126" spans="2:16" ht="19.5" customHeight="1">
      <c r="B126" s="60"/>
      <c r="C126" s="63"/>
      <c r="D126" s="37" t="s">
        <v>6</v>
      </c>
      <c r="E126" s="12">
        <f t="shared" si="10"/>
        <v>100161986.14</v>
      </c>
      <c r="F126" s="39">
        <f aca="true" t="shared" si="14" ref="F126:K126">SUM(F124:F125)</f>
        <v>15226496.489999998</v>
      </c>
      <c r="G126" s="38">
        <f t="shared" si="14"/>
        <v>7521391.53</v>
      </c>
      <c r="H126" s="39">
        <f t="shared" si="14"/>
        <v>7395538.72</v>
      </c>
      <c r="I126" s="40">
        <f t="shared" si="14"/>
        <v>7735762.08</v>
      </c>
      <c r="J126" s="39">
        <f>SUM(J124:J125)</f>
        <v>7942996.61</v>
      </c>
      <c r="K126" s="38">
        <f t="shared" si="14"/>
        <v>10360620.43</v>
      </c>
      <c r="L126" s="39">
        <f>SUM(L124:L125)</f>
        <v>10614792.18</v>
      </c>
      <c r="M126" s="38">
        <v>10783431.57</v>
      </c>
      <c r="N126" s="39">
        <v>11092507</v>
      </c>
      <c r="O126" s="52">
        <v>11488449.53</v>
      </c>
      <c r="P126" s="44"/>
    </row>
    <row r="127" spans="2:16" ht="15.75" customHeight="1">
      <c r="B127" s="58" t="s">
        <v>64</v>
      </c>
      <c r="C127" s="61"/>
      <c r="D127" s="35" t="s">
        <v>127</v>
      </c>
      <c r="E127" s="9">
        <f t="shared" si="10"/>
        <v>380367</v>
      </c>
      <c r="F127" s="10"/>
      <c r="G127" s="9">
        <v>0</v>
      </c>
      <c r="H127" s="10">
        <v>325000</v>
      </c>
      <c r="I127" s="9">
        <v>55367</v>
      </c>
      <c r="J127" s="10">
        <f>SUM(J122:J123)</f>
        <v>0</v>
      </c>
      <c r="K127" s="9">
        <f>SUM(K122:K123)</f>
        <v>0</v>
      </c>
      <c r="L127" s="10">
        <f>SUM(L122:L123)</f>
        <v>0</v>
      </c>
      <c r="M127" s="9">
        <v>0</v>
      </c>
      <c r="N127" s="10">
        <v>0</v>
      </c>
      <c r="O127" s="53">
        <v>0</v>
      </c>
      <c r="P127" s="44"/>
    </row>
    <row r="128" spans="2:16" ht="16.5">
      <c r="B128" s="59"/>
      <c r="C128" s="62"/>
      <c r="D128" s="31" t="s">
        <v>88</v>
      </c>
      <c r="E128" s="9">
        <f t="shared" si="10"/>
        <v>8508123.85</v>
      </c>
      <c r="F128" s="10">
        <v>7158123.85</v>
      </c>
      <c r="G128" s="9">
        <v>1350000</v>
      </c>
      <c r="H128" s="10">
        <v>0</v>
      </c>
      <c r="I128" s="9">
        <v>0</v>
      </c>
      <c r="J128" s="10">
        <v>0</v>
      </c>
      <c r="K128" s="9"/>
      <c r="L128" s="10"/>
      <c r="M128" s="9"/>
      <c r="N128" s="10"/>
      <c r="O128" s="53"/>
      <c r="P128" s="44"/>
    </row>
    <row r="129" spans="2:16" ht="22.5" customHeight="1">
      <c r="B129" s="60"/>
      <c r="C129" s="63"/>
      <c r="D129" s="37" t="s">
        <v>6</v>
      </c>
      <c r="E129" s="12">
        <f t="shared" si="10"/>
        <v>8888490.85</v>
      </c>
      <c r="F129" s="39">
        <f>SUM(F127:F128)</f>
        <v>7158123.85</v>
      </c>
      <c r="G129" s="38">
        <f>SUM(G127:G128)</f>
        <v>1350000</v>
      </c>
      <c r="H129" s="39">
        <f>SUM(H127:H128)</f>
        <v>325000</v>
      </c>
      <c r="I129" s="38">
        <v>55367</v>
      </c>
      <c r="J129" s="39">
        <f>SUM(J127:J128)</f>
        <v>0</v>
      </c>
      <c r="K129" s="38">
        <f>SUM(K127:K128)</f>
        <v>0</v>
      </c>
      <c r="L129" s="39">
        <f>SUM(L127:L128)</f>
        <v>0</v>
      </c>
      <c r="M129" s="38">
        <v>0</v>
      </c>
      <c r="N129" s="39">
        <v>0</v>
      </c>
      <c r="O129" s="53">
        <v>0</v>
      </c>
      <c r="P129" s="44"/>
    </row>
    <row r="130" spans="2:16" ht="7.5" customHeight="1">
      <c r="B130" s="69"/>
      <c r="C130" s="46"/>
      <c r="D130" s="31"/>
      <c r="E130" s="9"/>
      <c r="F130" s="47"/>
      <c r="G130" s="48"/>
      <c r="H130" s="47"/>
      <c r="I130" s="48"/>
      <c r="J130" s="47"/>
      <c r="K130" s="48"/>
      <c r="L130" s="47"/>
      <c r="M130" s="48"/>
      <c r="N130" s="47"/>
      <c r="O130" s="53"/>
      <c r="P130" s="44"/>
    </row>
    <row r="131" spans="2:16" ht="6" customHeight="1">
      <c r="B131" s="71"/>
      <c r="C131" s="46"/>
      <c r="D131" s="37"/>
      <c r="E131" s="12"/>
      <c r="F131" s="39"/>
      <c r="G131" s="40"/>
      <c r="H131" s="39"/>
      <c r="I131" s="40"/>
      <c r="J131" s="39"/>
      <c r="K131" s="40"/>
      <c r="L131" s="39"/>
      <c r="M131" s="40"/>
      <c r="N131" s="39"/>
      <c r="O131" s="53"/>
      <c r="P131" s="44"/>
    </row>
    <row r="132" spans="2:16" ht="28.5" customHeight="1">
      <c r="B132" s="72" t="s">
        <v>137</v>
      </c>
      <c r="C132" s="66" t="s">
        <v>9</v>
      </c>
      <c r="D132" s="34" t="s">
        <v>86</v>
      </c>
      <c r="E132" s="29">
        <f aca="true" t="shared" si="15" ref="E132:E139">F132+G132+H132+I132+J132+K132+L132+M132+N132+O132</f>
        <v>153884346.77</v>
      </c>
      <c r="F132" s="29">
        <v>10897637.07</v>
      </c>
      <c r="G132" s="29">
        <f>G135+G139</f>
        <v>11493961</v>
      </c>
      <c r="H132" s="29">
        <f>H135+H139</f>
        <v>12608107.92</v>
      </c>
      <c r="I132" s="29">
        <f>I134</f>
        <v>13983007.04</v>
      </c>
      <c r="J132" s="29">
        <f>J134</f>
        <v>17468741.15</v>
      </c>
      <c r="K132" s="29">
        <f>K134</f>
        <v>16677323.490000002</v>
      </c>
      <c r="L132" s="29">
        <f>L134</f>
        <v>17777095.91</v>
      </c>
      <c r="M132" s="29">
        <v>17087067.98</v>
      </c>
      <c r="N132" s="29">
        <v>17636034.4</v>
      </c>
      <c r="O132" s="54">
        <v>18255370.81</v>
      </c>
      <c r="P132" s="44"/>
    </row>
    <row r="133" spans="2:16" ht="14.25" customHeight="1">
      <c r="B133" s="73"/>
      <c r="C133" s="67"/>
      <c r="D133" s="34" t="s">
        <v>31</v>
      </c>
      <c r="E133" s="29">
        <f t="shared" si="15"/>
        <v>0</v>
      </c>
      <c r="F133" s="29">
        <v>0</v>
      </c>
      <c r="G133" s="29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55">
        <v>0</v>
      </c>
      <c r="P133" s="44"/>
    </row>
    <row r="134" spans="2:16" ht="29.25" customHeight="1">
      <c r="B134" s="74"/>
      <c r="C134" s="68"/>
      <c r="D134" s="34" t="s">
        <v>6</v>
      </c>
      <c r="E134" s="29">
        <f t="shared" si="15"/>
        <v>153884346.77</v>
      </c>
      <c r="F134" s="29">
        <f>SUM(F132:F133)</f>
        <v>10897637.07</v>
      </c>
      <c r="G134" s="29">
        <f>SUM(G132:G133)</f>
        <v>11493961</v>
      </c>
      <c r="H134" s="29">
        <f>SUM(H132:H133)</f>
        <v>12608107.92</v>
      </c>
      <c r="I134" s="29">
        <f>I135+I136+I139</f>
        <v>13983007.04</v>
      </c>
      <c r="J134" s="29">
        <f>J135+J136+J137+J138+J139</f>
        <v>17468741.15</v>
      </c>
      <c r="K134" s="29">
        <f>K135+K136+K137+K138+K139</f>
        <v>16677323.490000002</v>
      </c>
      <c r="L134" s="29">
        <f>L135+L136+L137+L138+L139</f>
        <v>17777095.91</v>
      </c>
      <c r="M134" s="29">
        <v>17087067.98</v>
      </c>
      <c r="N134" s="29">
        <v>17636034.4</v>
      </c>
      <c r="O134" s="54">
        <v>18255370.81</v>
      </c>
      <c r="P134" s="44"/>
    </row>
    <row r="135" spans="1:16" ht="32.25" customHeight="1">
      <c r="A135">
        <v>81140</v>
      </c>
      <c r="B135" s="28" t="s">
        <v>57</v>
      </c>
      <c r="C135" s="3"/>
      <c r="D135" s="35" t="s">
        <v>127</v>
      </c>
      <c r="E135" s="9">
        <f t="shared" si="15"/>
        <v>556029</v>
      </c>
      <c r="F135" s="10">
        <v>61095</v>
      </c>
      <c r="G135" s="9">
        <v>84334</v>
      </c>
      <c r="H135" s="10">
        <v>61540</v>
      </c>
      <c r="I135" s="19">
        <v>61540</v>
      </c>
      <c r="J135" s="42">
        <v>71540</v>
      </c>
      <c r="K135" s="43">
        <v>71540</v>
      </c>
      <c r="L135" s="42">
        <v>71540</v>
      </c>
      <c r="M135" s="43">
        <v>24300</v>
      </c>
      <c r="N135" s="42">
        <v>24300</v>
      </c>
      <c r="O135" s="52">
        <v>24300</v>
      </c>
      <c r="P135" s="44"/>
    </row>
    <row r="136" spans="1:16" ht="18.75" customHeight="1">
      <c r="A136" s="1">
        <v>83360</v>
      </c>
      <c r="B136" s="25" t="s">
        <v>85</v>
      </c>
      <c r="C136" s="21"/>
      <c r="D136" s="35" t="s">
        <v>127</v>
      </c>
      <c r="E136" s="9">
        <f t="shared" si="15"/>
        <v>143946.45</v>
      </c>
      <c r="F136" s="10"/>
      <c r="G136" s="9"/>
      <c r="H136" s="10"/>
      <c r="I136" s="19">
        <v>73557.45</v>
      </c>
      <c r="J136" s="42">
        <v>50859</v>
      </c>
      <c r="K136" s="43">
        <v>13165</v>
      </c>
      <c r="L136" s="42">
        <v>6365</v>
      </c>
      <c r="M136" s="43"/>
      <c r="N136" s="42"/>
      <c r="O136" s="53"/>
      <c r="P136" s="44"/>
    </row>
    <row r="137" spans="1:16" ht="27" customHeight="1">
      <c r="A137" s="1">
        <v>80700</v>
      </c>
      <c r="B137" s="27" t="s">
        <v>112</v>
      </c>
      <c r="C137" s="21"/>
      <c r="D137" s="35" t="s">
        <v>127</v>
      </c>
      <c r="E137" s="9">
        <f t="shared" si="15"/>
        <v>30990446.97</v>
      </c>
      <c r="F137" s="10"/>
      <c r="G137" s="9"/>
      <c r="H137" s="10"/>
      <c r="I137" s="19"/>
      <c r="J137" s="42">
        <v>4584663.74</v>
      </c>
      <c r="K137" s="43">
        <v>4809427.36</v>
      </c>
      <c r="L137" s="42">
        <v>5817748.2</v>
      </c>
      <c r="M137" s="43">
        <v>5064341.2</v>
      </c>
      <c r="N137" s="42">
        <v>5256967.54</v>
      </c>
      <c r="O137" s="52">
        <v>5457298.93</v>
      </c>
      <c r="P137" s="44"/>
    </row>
    <row r="138" spans="1:16" ht="27" customHeight="1">
      <c r="A138" s="1">
        <v>81200</v>
      </c>
      <c r="B138" s="27" t="s">
        <v>113</v>
      </c>
      <c r="C138" s="21"/>
      <c r="D138" s="35" t="s">
        <v>127</v>
      </c>
      <c r="E138" s="9">
        <f t="shared" si="15"/>
        <v>5771626.929999999</v>
      </c>
      <c r="F138" s="10"/>
      <c r="G138" s="9"/>
      <c r="H138" s="10"/>
      <c r="I138" s="19"/>
      <c r="J138" s="42">
        <v>2807114.57</v>
      </c>
      <c r="K138" s="43">
        <v>582417.32</v>
      </c>
      <c r="L138" s="42">
        <v>595523.76</v>
      </c>
      <c r="M138" s="43">
        <v>595523.76</v>
      </c>
      <c r="N138" s="42">
        <v>595523.76</v>
      </c>
      <c r="O138" s="52">
        <v>595523.76</v>
      </c>
      <c r="P138" s="44"/>
    </row>
    <row r="139" spans="1:16" ht="52.5" customHeight="1">
      <c r="A139" s="1">
        <v>80730</v>
      </c>
      <c r="B139" s="27" t="s">
        <v>18</v>
      </c>
      <c r="C139" s="20"/>
      <c r="D139" s="35" t="s">
        <v>127</v>
      </c>
      <c r="E139" s="9">
        <f t="shared" si="15"/>
        <v>116422297.42</v>
      </c>
      <c r="F139" s="10">
        <v>10836542.07</v>
      </c>
      <c r="G139" s="9">
        <v>11409627</v>
      </c>
      <c r="H139" s="10">
        <v>12546567.92</v>
      </c>
      <c r="I139" s="19">
        <v>13847909.59</v>
      </c>
      <c r="J139" s="42">
        <v>9954563.84</v>
      </c>
      <c r="K139" s="43">
        <v>11200773.81</v>
      </c>
      <c r="L139" s="42">
        <v>11285918.95</v>
      </c>
      <c r="M139" s="43">
        <v>11402903.02</v>
      </c>
      <c r="N139" s="42">
        <v>11759243.1</v>
      </c>
      <c r="O139" s="52">
        <v>12178248.12</v>
      </c>
      <c r="P139" s="44"/>
    </row>
    <row r="140" spans="2:16" ht="28.5" customHeight="1">
      <c r="B140" s="72" t="s">
        <v>138</v>
      </c>
      <c r="C140" s="75"/>
      <c r="D140" s="34" t="s">
        <v>86</v>
      </c>
      <c r="E140" s="29">
        <f>SUM(F140:O140)</f>
        <v>49223428.59</v>
      </c>
      <c r="F140" s="29">
        <f>F143+F146</f>
        <v>1098807.1</v>
      </c>
      <c r="G140" s="29">
        <f>G143+G146</f>
        <v>1551179.4300000002</v>
      </c>
      <c r="H140" s="29">
        <f>H146+H143</f>
        <v>1812927.08</v>
      </c>
      <c r="I140" s="29">
        <f>I146+I143</f>
        <v>1771792.19</v>
      </c>
      <c r="J140" s="29">
        <f aca="true" t="shared" si="16" ref="J140:O140">J146+J143+J149</f>
        <v>6496853.050000001</v>
      </c>
      <c r="K140" s="29">
        <f t="shared" si="16"/>
        <v>9361079.5</v>
      </c>
      <c r="L140" s="29">
        <f t="shared" si="16"/>
        <v>15911735.93</v>
      </c>
      <c r="M140" s="29">
        <f t="shared" si="16"/>
        <v>9158730.93</v>
      </c>
      <c r="N140" s="29">
        <f t="shared" si="16"/>
        <v>1000313.3099999999</v>
      </c>
      <c r="O140" s="29">
        <f t="shared" si="16"/>
        <v>1060010.07</v>
      </c>
      <c r="P140" s="44"/>
    </row>
    <row r="141" spans="2:16" ht="16.5">
      <c r="B141" s="73"/>
      <c r="C141" s="75"/>
      <c r="D141" s="34" t="s">
        <v>31</v>
      </c>
      <c r="E141" s="29">
        <f>SUM(F141:N141)</f>
        <v>0</v>
      </c>
      <c r="F141" s="29">
        <v>0</v>
      </c>
      <c r="G141" s="29">
        <f>G147</f>
        <v>0</v>
      </c>
      <c r="H141" s="29">
        <f>H147</f>
        <v>0</v>
      </c>
      <c r="I141" s="29">
        <v>0</v>
      </c>
      <c r="J141" s="29">
        <f>J147</f>
        <v>0</v>
      </c>
      <c r="K141" s="29">
        <f>K147</f>
        <v>0</v>
      </c>
      <c r="L141" s="29">
        <f>L147</f>
        <v>0</v>
      </c>
      <c r="M141" s="29">
        <v>0</v>
      </c>
      <c r="N141" s="29">
        <v>0</v>
      </c>
      <c r="O141" s="55">
        <v>0</v>
      </c>
      <c r="P141" s="44"/>
    </row>
    <row r="142" spans="2:16" ht="12.75">
      <c r="B142" s="74"/>
      <c r="C142" s="75"/>
      <c r="D142" s="34" t="s">
        <v>6</v>
      </c>
      <c r="E142" s="29">
        <f aca="true" t="shared" si="17" ref="E142:E147">SUM(F142:O142)</f>
        <v>49223428.59</v>
      </c>
      <c r="F142" s="29">
        <f aca="true" t="shared" si="18" ref="F142:K142">SUM(F140:F141)</f>
        <v>1098807.1</v>
      </c>
      <c r="G142" s="29">
        <f t="shared" si="18"/>
        <v>1551179.4300000002</v>
      </c>
      <c r="H142" s="29">
        <f t="shared" si="18"/>
        <v>1812927.08</v>
      </c>
      <c r="I142" s="29">
        <f t="shared" si="18"/>
        <v>1771792.19</v>
      </c>
      <c r="J142" s="29">
        <f t="shared" si="18"/>
        <v>6496853.050000001</v>
      </c>
      <c r="K142" s="29">
        <f t="shared" si="18"/>
        <v>9361079.5</v>
      </c>
      <c r="L142" s="29">
        <f>SUM(L140:L141)</f>
        <v>15911735.93</v>
      </c>
      <c r="M142" s="29">
        <f>SUM(M140:M141)</f>
        <v>9158730.93</v>
      </c>
      <c r="N142" s="29">
        <f>SUM(N140:N141)</f>
        <v>1000313.3099999999</v>
      </c>
      <c r="O142" s="29">
        <f>SUM(O140:O141)</f>
        <v>1060010.07</v>
      </c>
      <c r="P142" s="44"/>
    </row>
    <row r="143" spans="1:16" ht="12.75">
      <c r="A143">
        <v>81180</v>
      </c>
      <c r="B143" s="69" t="s">
        <v>124</v>
      </c>
      <c r="C143" s="87"/>
      <c r="D143" s="35" t="s">
        <v>127</v>
      </c>
      <c r="E143" s="9">
        <f t="shared" si="17"/>
        <v>9662657.63</v>
      </c>
      <c r="F143" s="10">
        <v>1018407.1</v>
      </c>
      <c r="G143" s="9">
        <v>965865.27</v>
      </c>
      <c r="H143" s="10">
        <v>1071400.08</v>
      </c>
      <c r="I143" s="9">
        <v>1373097.58</v>
      </c>
      <c r="J143" s="10">
        <v>722190.15</v>
      </c>
      <c r="K143" s="9">
        <v>723419.06</v>
      </c>
      <c r="L143" s="10">
        <v>1067611.45</v>
      </c>
      <c r="M143" s="9">
        <v>906888.98</v>
      </c>
      <c r="N143" s="10">
        <v>906888.98</v>
      </c>
      <c r="O143" s="52">
        <v>906888.98</v>
      </c>
      <c r="P143" s="44"/>
    </row>
    <row r="144" spans="2:16" ht="18" customHeight="1">
      <c r="B144" s="70"/>
      <c r="C144" s="88"/>
      <c r="D144" s="36" t="s">
        <v>31</v>
      </c>
      <c r="E144" s="9">
        <f t="shared" si="17"/>
        <v>0</v>
      </c>
      <c r="F144" s="10">
        <v>0</v>
      </c>
      <c r="G144" s="9">
        <v>0</v>
      </c>
      <c r="H144" s="10">
        <v>0</v>
      </c>
      <c r="I144" s="9">
        <v>0</v>
      </c>
      <c r="J144" s="10">
        <v>0</v>
      </c>
      <c r="K144" s="9">
        <v>0</v>
      </c>
      <c r="L144" s="10">
        <v>0</v>
      </c>
      <c r="M144" s="9">
        <v>0</v>
      </c>
      <c r="N144" s="10">
        <v>0</v>
      </c>
      <c r="O144" s="53">
        <v>0</v>
      </c>
      <c r="P144" s="44"/>
    </row>
    <row r="145" spans="2:16" ht="12.75">
      <c r="B145" s="71"/>
      <c r="C145" s="89"/>
      <c r="D145" s="41" t="s">
        <v>6</v>
      </c>
      <c r="E145" s="12">
        <f t="shared" si="17"/>
        <v>9662657.63</v>
      </c>
      <c r="F145" s="13">
        <f>SUM(F143:F144)</f>
        <v>1018407.1</v>
      </c>
      <c r="G145" s="12">
        <f>SUM(G143:G144)</f>
        <v>965865.27</v>
      </c>
      <c r="H145" s="13">
        <f>SUM(H143:H144)</f>
        <v>1071400.08</v>
      </c>
      <c r="I145" s="12">
        <f>I144+I143</f>
        <v>1373097.58</v>
      </c>
      <c r="J145" s="13">
        <f>SUM(J143:J144)</f>
        <v>722190.15</v>
      </c>
      <c r="K145" s="14">
        <f>SUM(K143:K144)</f>
        <v>723419.06</v>
      </c>
      <c r="L145" s="13">
        <f>SUM(L143:L144)</f>
        <v>1067611.45</v>
      </c>
      <c r="M145" s="14">
        <v>906888.98</v>
      </c>
      <c r="N145" s="13">
        <v>906888.98</v>
      </c>
      <c r="O145" s="56">
        <v>906888.98</v>
      </c>
      <c r="P145" s="44"/>
    </row>
    <row r="146" spans="1:16" ht="25.5" customHeight="1">
      <c r="A146">
        <v>81130</v>
      </c>
      <c r="B146" s="64" t="s">
        <v>125</v>
      </c>
      <c r="C146" s="65"/>
      <c r="D146" s="35" t="s">
        <v>127</v>
      </c>
      <c r="E146" s="9">
        <f t="shared" si="17"/>
        <v>5953066.710000001</v>
      </c>
      <c r="F146" s="10">
        <v>80400</v>
      </c>
      <c r="G146" s="9">
        <v>585314.16</v>
      </c>
      <c r="H146" s="10">
        <v>741527</v>
      </c>
      <c r="I146" s="9">
        <v>398694.61</v>
      </c>
      <c r="J146" s="10">
        <v>534314</v>
      </c>
      <c r="K146" s="9">
        <v>1176318.2</v>
      </c>
      <c r="L146" s="10">
        <v>1481518.2</v>
      </c>
      <c r="M146" s="9">
        <v>737524.32</v>
      </c>
      <c r="N146" s="10">
        <v>78879.73</v>
      </c>
      <c r="O146" s="52">
        <v>138576.49</v>
      </c>
      <c r="P146" s="44"/>
    </row>
    <row r="147" spans="2:16" ht="18" customHeight="1">
      <c r="B147" s="64"/>
      <c r="C147" s="65"/>
      <c r="D147" s="36" t="s">
        <v>31</v>
      </c>
      <c r="E147" s="9">
        <f t="shared" si="17"/>
        <v>0</v>
      </c>
      <c r="F147" s="10">
        <v>0</v>
      </c>
      <c r="G147" s="9">
        <v>0</v>
      </c>
      <c r="H147" s="10">
        <v>0</v>
      </c>
      <c r="I147" s="9">
        <v>0</v>
      </c>
      <c r="J147" s="10">
        <v>0</v>
      </c>
      <c r="K147" s="9">
        <v>0</v>
      </c>
      <c r="L147" s="10">
        <v>0</v>
      </c>
      <c r="M147" s="9">
        <v>0</v>
      </c>
      <c r="N147" s="10">
        <v>0</v>
      </c>
      <c r="O147" s="53">
        <v>0</v>
      </c>
      <c r="P147" s="44"/>
    </row>
    <row r="148" spans="2:16" ht="16.5" customHeight="1">
      <c r="B148" s="64"/>
      <c r="C148" s="65"/>
      <c r="D148" s="41" t="s">
        <v>6</v>
      </c>
      <c r="E148" s="12">
        <f>SUM(F148:N148)</f>
        <v>6619604.37</v>
      </c>
      <c r="F148" s="13">
        <f aca="true" t="shared" si="19" ref="F148:L148">SUM(F146:F147)</f>
        <v>80400</v>
      </c>
      <c r="G148" s="12">
        <f t="shared" si="19"/>
        <v>585314.16</v>
      </c>
      <c r="H148" s="13">
        <f t="shared" si="19"/>
        <v>741527</v>
      </c>
      <c r="I148" s="14">
        <f t="shared" si="19"/>
        <v>398694.61</v>
      </c>
      <c r="J148" s="13">
        <f t="shared" si="19"/>
        <v>534314</v>
      </c>
      <c r="K148" s="14">
        <f t="shared" si="19"/>
        <v>1176318.2</v>
      </c>
      <c r="L148" s="13">
        <f t="shared" si="19"/>
        <v>1481518.2</v>
      </c>
      <c r="M148" s="14">
        <v>1501518.2</v>
      </c>
      <c r="N148" s="13">
        <v>120000</v>
      </c>
      <c r="O148" s="56">
        <v>120000</v>
      </c>
      <c r="P148" s="44"/>
    </row>
    <row r="149" spans="1:16" ht="24" customHeight="1">
      <c r="A149">
        <v>81180</v>
      </c>
      <c r="B149" s="64" t="s">
        <v>95</v>
      </c>
      <c r="C149" s="65"/>
      <c r="D149" s="35" t="s">
        <v>127</v>
      </c>
      <c r="E149" s="9">
        <f>SUM(F149:O149)</f>
        <v>33607704.25000001</v>
      </c>
      <c r="F149" s="10">
        <v>0</v>
      </c>
      <c r="G149" s="9">
        <v>0</v>
      </c>
      <c r="H149" s="10">
        <v>0</v>
      </c>
      <c r="I149" s="9">
        <v>0</v>
      </c>
      <c r="J149" s="10">
        <v>5240348.9</v>
      </c>
      <c r="K149" s="9">
        <v>7461342.24</v>
      </c>
      <c r="L149" s="10">
        <v>13362606.28</v>
      </c>
      <c r="M149" s="9">
        <v>7514317.63</v>
      </c>
      <c r="N149" s="10">
        <v>14544.6</v>
      </c>
      <c r="O149" s="52">
        <v>14544.6</v>
      </c>
      <c r="P149" s="44"/>
    </row>
    <row r="150" spans="2:16" ht="18.75" customHeight="1">
      <c r="B150" s="64"/>
      <c r="C150" s="65"/>
      <c r="D150" s="36" t="s">
        <v>31</v>
      </c>
      <c r="E150" s="9">
        <f>SUM(F150:N150)</f>
        <v>0</v>
      </c>
      <c r="F150" s="10">
        <v>0</v>
      </c>
      <c r="G150" s="9">
        <v>0</v>
      </c>
      <c r="H150" s="10">
        <v>0</v>
      </c>
      <c r="I150" s="9">
        <v>0</v>
      </c>
      <c r="J150" s="10">
        <v>0</v>
      </c>
      <c r="K150" s="9">
        <v>0</v>
      </c>
      <c r="L150" s="10">
        <v>0</v>
      </c>
      <c r="M150" s="9">
        <v>0</v>
      </c>
      <c r="N150" s="10">
        <v>0</v>
      </c>
      <c r="O150" s="53">
        <v>0</v>
      </c>
      <c r="P150" s="44"/>
    </row>
    <row r="151" spans="2:16" ht="17.25" customHeight="1">
      <c r="B151" s="64"/>
      <c r="C151" s="65"/>
      <c r="D151" s="41" t="s">
        <v>6</v>
      </c>
      <c r="E151" s="12">
        <f>SUM(F151:O151)</f>
        <v>33607704.25000001</v>
      </c>
      <c r="F151" s="13">
        <f aca="true" t="shared" si="20" ref="F151:K151">SUM(F149:F150)</f>
        <v>0</v>
      </c>
      <c r="G151" s="12">
        <f t="shared" si="20"/>
        <v>0</v>
      </c>
      <c r="H151" s="13">
        <f t="shared" si="20"/>
        <v>0</v>
      </c>
      <c r="I151" s="14">
        <f t="shared" si="20"/>
        <v>0</v>
      </c>
      <c r="J151" s="13">
        <f t="shared" si="20"/>
        <v>5240348.9</v>
      </c>
      <c r="K151" s="14">
        <f t="shared" si="20"/>
        <v>7461342.24</v>
      </c>
      <c r="L151" s="13">
        <f>SUM(L149:L150)</f>
        <v>13362606.28</v>
      </c>
      <c r="M151" s="14">
        <v>7514317.63</v>
      </c>
      <c r="N151" s="13">
        <v>14544.6</v>
      </c>
      <c r="O151" s="56">
        <v>14544.6</v>
      </c>
      <c r="P151" s="44"/>
    </row>
    <row r="152" spans="15:16" ht="12.75">
      <c r="O152" s="44"/>
      <c r="P152" s="44"/>
    </row>
    <row r="153" spans="15:16" ht="12.75">
      <c r="O153" s="44"/>
      <c r="P153" s="44"/>
    </row>
    <row r="155" ht="12.75">
      <c r="E155" s="49">
        <f>E18+E117+E134+E142</f>
        <v>2853209973.8599997</v>
      </c>
    </row>
  </sheetData>
  <sheetProtection selectLockedCells="1" selectUnlockedCells="1"/>
  <mergeCells count="34">
    <mergeCell ref="C11:C14"/>
    <mergeCell ref="E9:N9"/>
    <mergeCell ref="B149:B151"/>
    <mergeCell ref="C149:C151"/>
    <mergeCell ref="B15:B18"/>
    <mergeCell ref="C15:C18"/>
    <mergeCell ref="C115:C117"/>
    <mergeCell ref="B115:B117"/>
    <mergeCell ref="B11:B14"/>
    <mergeCell ref="C143:C145"/>
    <mergeCell ref="H4:K4"/>
    <mergeCell ref="B5:G5"/>
    <mergeCell ref="B6:G6"/>
    <mergeCell ref="C9:C10"/>
    <mergeCell ref="B9:B10"/>
    <mergeCell ref="D9:D10"/>
    <mergeCell ref="B7:G7"/>
    <mergeCell ref="B140:B142"/>
    <mergeCell ref="C140:C142"/>
    <mergeCell ref="B127:B129"/>
    <mergeCell ref="C127:C129"/>
    <mergeCell ref="C121:C123"/>
    <mergeCell ref="B132:B134"/>
    <mergeCell ref="B130:B131"/>
    <mergeCell ref="A118:A120"/>
    <mergeCell ref="B124:B126"/>
    <mergeCell ref="C124:C126"/>
    <mergeCell ref="B146:B148"/>
    <mergeCell ref="C146:C148"/>
    <mergeCell ref="C132:C134"/>
    <mergeCell ref="B118:B120"/>
    <mergeCell ref="C118:C120"/>
    <mergeCell ref="B121:B123"/>
    <mergeCell ref="B143:B145"/>
  </mergeCells>
  <printOptions/>
  <pageMargins left="0.1968503937007874" right="0.1968503937007874" top="0.3937007874015748" bottom="0.1968503937007874" header="0.31496062992125984" footer="0.31496062992125984"/>
  <pageSetup fitToHeight="0" horizontalDpi="600" verticalDpi="600" orientation="landscape" paperSize="9" scale="60" r:id="rId3"/>
  <rowBreaks count="1" manualBreakCount="1">
    <brk id="4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2021-12-29T10:26:40Z</cp:lastPrinted>
  <dcterms:created xsi:type="dcterms:W3CDTF">1996-10-08T23:32:33Z</dcterms:created>
  <dcterms:modified xsi:type="dcterms:W3CDTF">2021-12-29T10:26:43Z</dcterms:modified>
  <cp:category/>
  <cp:version/>
  <cp:contentType/>
  <cp:contentStatus/>
</cp:coreProperties>
</file>